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6" windowWidth="19200" windowHeight="9816"/>
  </bookViews>
  <sheets>
    <sheet name="Sheet1" sheetId="1" r:id="rId1"/>
  </sheets>
  <definedNames>
    <definedName name="_xlnm.Print_Area" localSheetId="0">Sheet1!$A$1:$H$22</definedName>
  </definedNames>
  <calcPr calcId="125725"/>
</workbook>
</file>

<file path=xl/calcChain.xml><?xml version="1.0" encoding="utf-8"?>
<calcChain xmlns="http://schemas.openxmlformats.org/spreadsheetml/2006/main">
  <c r="C11" i="1"/>
  <c r="F4"/>
  <c r="F8" s="1"/>
  <c r="G2"/>
  <c r="C21"/>
  <c r="C20"/>
  <c r="F6"/>
  <c r="F10" l="1"/>
  <c r="F13" l="1"/>
  <c r="F14" s="1"/>
  <c r="F16" l="1"/>
  <c r="E18" s="1"/>
  <c r="D17"/>
</calcChain>
</file>

<file path=xl/comments1.xml><?xml version="1.0" encoding="utf-8"?>
<comments xmlns="http://schemas.openxmlformats.org/spreadsheetml/2006/main">
  <authors>
    <author>作成者</author>
  </authors>
  <commentList>
    <comment ref="B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標準　1kg/day</t>
        </r>
      </text>
    </comment>
    <comment ref="B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標準　33℃</t>
        </r>
      </text>
    </comment>
    <comment ref="B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標準　5W/m2K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7" authorId="0">
      <text>
        <r>
          <rPr>
            <sz val="9"/>
            <color indexed="81"/>
            <rFont val="ＭＳ Ｐゴシック"/>
            <family val="3"/>
            <charset val="128"/>
          </rPr>
          <t>この温度を上下して収束する温度を探す。</t>
        </r>
      </text>
    </comment>
  </commentList>
</comments>
</file>

<file path=xl/sharedStrings.xml><?xml version="1.0" encoding="utf-8"?>
<sst xmlns="http://schemas.openxmlformats.org/spreadsheetml/2006/main" count="34" uniqueCount="31">
  <si>
    <t>氏名</t>
    <rPh sb="0" eb="2">
      <t>シメイ</t>
    </rPh>
    <phoneticPr fontId="1"/>
  </si>
  <si>
    <t>[kJ/day]</t>
    <phoneticPr fontId="1"/>
  </si>
  <si>
    <t>[kcal/day]</t>
    <phoneticPr fontId="1"/>
  </si>
  <si>
    <t>収束判定</t>
    <rPh sb="0" eb="2">
      <t>シュウソク</t>
    </rPh>
    <rPh sb="2" eb="4">
      <t>ハンテイ</t>
    </rPh>
    <phoneticPr fontId="1"/>
  </si>
  <si>
    <t>Calculation results</t>
    <phoneticPr fontId="1"/>
  </si>
  <si>
    <t>男</t>
    <rPh sb="0" eb="1">
      <t>オトコ</t>
    </rPh>
    <phoneticPr fontId="1"/>
  </si>
  <si>
    <t>基礎代謝</t>
    <rPh sb="0" eb="2">
      <t>キソ</t>
    </rPh>
    <rPh sb="2" eb="4">
      <t>タイシャ</t>
    </rPh>
    <phoneticPr fontId="1"/>
  </si>
  <si>
    <t>Qb,f　[kcal/day]</t>
    <phoneticPr fontId="1"/>
  </si>
  <si>
    <t>生活強度指数</t>
    <rPh sb="0" eb="2">
      <t>セイカツ</t>
    </rPh>
    <rPh sb="2" eb="4">
      <t>キョウド</t>
    </rPh>
    <rPh sb="4" eb="6">
      <t>シスウ</t>
    </rPh>
    <phoneticPr fontId="1"/>
  </si>
  <si>
    <t>青セルへデータを入力</t>
    <rPh sb="0" eb="1">
      <t>アオ</t>
    </rPh>
    <rPh sb="8" eb="10">
      <t>ニュウリョク</t>
    </rPh>
    <phoneticPr fontId="1"/>
  </si>
  <si>
    <t>Qb,m [kcal/day]</t>
    <phoneticPr fontId="1"/>
  </si>
  <si>
    <t>「裸で暮らせる環境温度を探すシート」</t>
    <rPh sb="1" eb="2">
      <t>ハダカ</t>
    </rPh>
    <rPh sb="3" eb="4">
      <t>ク</t>
    </rPh>
    <rPh sb="7" eb="9">
      <t>カンキョウ</t>
    </rPh>
    <rPh sb="9" eb="11">
      <t>オンド</t>
    </rPh>
    <rPh sb="12" eb="13">
      <t>サガ</t>
    </rPh>
    <phoneticPr fontId="1"/>
  </si>
  <si>
    <t>体表面積 S</t>
    <rPh sb="0" eb="2">
      <t>タイヒョウ</t>
    </rPh>
    <rPh sb="2" eb="4">
      <t>メンセキ</t>
    </rPh>
    <phoneticPr fontId="1"/>
  </si>
  <si>
    <t>発汗による放熱量 Qsw</t>
    <rPh sb="0" eb="2">
      <t>ハッカン</t>
    </rPh>
    <rPh sb="5" eb="7">
      <t>ホウネツ</t>
    </rPh>
    <rPh sb="7" eb="8">
      <t>リョウ</t>
    </rPh>
    <phoneticPr fontId="1"/>
  </si>
  <si>
    <t>自然対流による放熱 Qnc</t>
    <rPh sb="0" eb="2">
      <t>シゼン</t>
    </rPh>
    <rPh sb="2" eb="4">
      <t>タイリュウ</t>
    </rPh>
    <rPh sb="7" eb="9">
      <t>ホウネツ</t>
    </rPh>
    <phoneticPr fontId="1"/>
  </si>
  <si>
    <t>ふく射による放熱量 Qrd</t>
    <rPh sb="2" eb="3">
      <t>シャ</t>
    </rPh>
    <rPh sb="6" eb="8">
      <t>ホウネツ</t>
    </rPh>
    <rPh sb="8" eb="9">
      <t>リョウ</t>
    </rPh>
    <phoneticPr fontId="1"/>
  </si>
  <si>
    <t>総放熱量  Qsw＋Qnc＋Qrd</t>
    <rPh sb="0" eb="1">
      <t>ソウ</t>
    </rPh>
    <rPh sb="1" eb="3">
      <t>ホウネツ</t>
    </rPh>
    <rPh sb="3" eb="4">
      <t>リョウ</t>
    </rPh>
    <phoneticPr fontId="1"/>
  </si>
  <si>
    <r>
      <t>熱伝達率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[W/m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K]</t>
    </r>
    <rPh sb="0" eb="3">
      <t>ネツデンタツ</t>
    </rPh>
    <rPh sb="3" eb="4">
      <t>リツ</t>
    </rPh>
    <phoneticPr fontId="1"/>
  </si>
  <si>
    <r>
      <t>[m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]</t>
    </r>
    <phoneticPr fontId="1"/>
  </si>
  <si>
    <t>環境温度 [℃]</t>
    <rPh sb="0" eb="2">
      <t>カンキョウ</t>
    </rPh>
    <rPh sb="2" eb="4">
      <t>オンド</t>
    </rPh>
    <phoneticPr fontId="1"/>
  </si>
  <si>
    <t>体表温度 [℃]</t>
    <rPh sb="0" eb="2">
      <t>タイヒョウ</t>
    </rPh>
    <rPh sb="2" eb="4">
      <t>オンド</t>
    </rPh>
    <phoneticPr fontId="1"/>
  </si>
  <si>
    <t>発汗量 [kg/day]</t>
    <rPh sb="0" eb="2">
      <t>ハッカン</t>
    </rPh>
    <rPh sb="2" eb="3">
      <t>リョウ</t>
    </rPh>
    <phoneticPr fontId="1"/>
  </si>
  <si>
    <t>収束判定誤差 [%]</t>
    <rPh sb="0" eb="2">
      <t>シュウソク</t>
    </rPh>
    <rPh sb="2" eb="4">
      <t>ハンテイ</t>
    </rPh>
    <rPh sb="4" eb="6">
      <t>ゴサ</t>
    </rPh>
    <phoneticPr fontId="1"/>
  </si>
  <si>
    <t>代謝熱量 [kcal/day]</t>
    <rPh sb="0" eb="2">
      <t>タイシャ</t>
    </rPh>
    <rPh sb="2" eb="4">
      <t>ネツリョウ</t>
    </rPh>
    <phoneticPr fontId="1"/>
  </si>
  <si>
    <t>年齢 [age]</t>
    <rPh sb="0" eb="2">
      <t>ネンレイ</t>
    </rPh>
    <phoneticPr fontId="1"/>
  </si>
  <si>
    <t>体重 [kg]</t>
    <rPh sb="0" eb="2">
      <t>タイジュウ</t>
    </rPh>
    <phoneticPr fontId="1"/>
  </si>
  <si>
    <t>性別（男・女）</t>
    <rPh sb="0" eb="2">
      <t>セイベツ</t>
    </rPh>
    <rPh sb="3" eb="4">
      <t>オトコ</t>
    </rPh>
    <rPh sb="5" eb="6">
      <t>オンナ</t>
    </rPh>
    <phoneticPr fontId="1"/>
  </si>
  <si>
    <t>レポートには本シートを印刷して貼り付けること。</t>
    <rPh sb="6" eb="7">
      <t>ホン</t>
    </rPh>
    <rPh sb="11" eb="13">
      <t>インサツ</t>
    </rPh>
    <rPh sb="15" eb="16">
      <t>ハ</t>
    </rPh>
    <rPh sb="17" eb="18">
      <t>ツ</t>
    </rPh>
    <phoneticPr fontId="1"/>
  </si>
  <si>
    <t>明治大学理工学部機械工学科ミクロ熱工学研究室</t>
    <rPh sb="0" eb="2">
      <t>メイジ</t>
    </rPh>
    <rPh sb="2" eb="4">
      <t>ダイガク</t>
    </rPh>
    <rPh sb="4" eb="6">
      <t>リコウ</t>
    </rPh>
    <rPh sb="6" eb="8">
      <t>ガクブ</t>
    </rPh>
    <rPh sb="8" eb="10">
      <t>キカイ</t>
    </rPh>
    <rPh sb="10" eb="13">
      <t>コウガクカ</t>
    </rPh>
    <rPh sb="16" eb="19">
      <t>ネツコウガク</t>
    </rPh>
    <rPh sb="19" eb="22">
      <t>ケンキュウシツ</t>
    </rPh>
    <phoneticPr fontId="1"/>
  </si>
  <si>
    <t>明治太郎</t>
    <rPh sb="0" eb="2">
      <t>メイジ</t>
    </rPh>
    <rPh sb="2" eb="4">
      <t>タロウ</t>
    </rPh>
    <phoneticPr fontId="1"/>
  </si>
  <si>
    <t>身長 [cm]</t>
    <rPh sb="0" eb="2">
      <t>シンチョウ</t>
    </rPh>
    <phoneticPr fontId="1"/>
  </si>
</sst>
</file>

<file path=xl/styles.xml><?xml version="1.0" encoding="utf-8"?>
<styleSheet xmlns="http://schemas.openxmlformats.org/spreadsheetml/2006/main">
  <numFmts count="3">
    <numFmt numFmtId="176" formatCode="0.000_ "/>
    <numFmt numFmtId="177" formatCode="0.0_ "/>
    <numFmt numFmtId="178" formatCode="0_ 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14" fontId="0" fillId="0" borderId="0" xfId="0" applyNumberFormat="1" applyProtection="1">
      <alignment vertical="center"/>
    </xf>
    <xf numFmtId="0" fontId="0" fillId="0" borderId="0" xfId="0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78" fontId="0" fillId="0" borderId="1" xfId="0" applyNumberFormat="1" applyBorder="1" applyProtection="1">
      <alignment vertical="center"/>
    </xf>
    <xf numFmtId="178" fontId="0" fillId="0" borderId="2" xfId="0" applyNumberFormat="1" applyBorder="1" applyProtection="1">
      <alignment vertical="center"/>
    </xf>
    <xf numFmtId="0" fontId="0" fillId="2" borderId="4" xfId="0" applyFill="1" applyBorder="1" applyProtection="1">
      <alignment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0" borderId="3" xfId="0" applyBorder="1" applyProtection="1">
      <alignment vertical="center"/>
    </xf>
    <xf numFmtId="177" fontId="0" fillId="3" borderId="4" xfId="0" applyNumberFormat="1" applyFill="1" applyBorder="1" applyProtection="1">
      <alignment vertical="center"/>
    </xf>
    <xf numFmtId="0" fontId="0" fillId="0" borderId="4" xfId="0" applyBorder="1" applyProtection="1">
      <alignment vertical="center"/>
    </xf>
    <xf numFmtId="176" fontId="0" fillId="0" borderId="3" xfId="0" applyNumberFormat="1" applyBorder="1" applyProtection="1">
      <alignment vertical="center"/>
    </xf>
    <xf numFmtId="177" fontId="0" fillId="0" borderId="3" xfId="0" applyNumberFormat="1" applyBorder="1" applyProtection="1">
      <alignment vertical="center"/>
    </xf>
    <xf numFmtId="177" fontId="0" fillId="3" borderId="3" xfId="0" applyNumberFormat="1" applyFill="1" applyBorder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7" fillId="0" borderId="0" xfId="0" applyFont="1" applyFill="1" applyBorder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zoomScaleNormal="100" zoomScaleSheetLayoutView="90" workbookViewId="0">
      <selection activeCell="J18" sqref="J18"/>
    </sheetView>
  </sheetViews>
  <sheetFormatPr defaultRowHeight="13.2"/>
  <cols>
    <col min="1" max="1" width="3.77734375" style="1" customWidth="1"/>
    <col min="2" max="2" width="19.109375" style="1" customWidth="1"/>
    <col min="3" max="3" width="11.44140625" style="1" customWidth="1"/>
    <col min="4" max="4" width="8.88671875" style="1"/>
    <col min="5" max="5" width="25.88671875" style="1" customWidth="1"/>
    <col min="6" max="6" width="9.77734375" style="1" bestFit="1" customWidth="1"/>
    <col min="7" max="7" width="11.44140625" style="1" customWidth="1"/>
    <col min="8" max="8" width="5.88671875" style="1" customWidth="1"/>
    <col min="9" max="16384" width="8.88671875" style="1"/>
  </cols>
  <sheetData>
    <row r="1" spans="1:8" ht="20.399999999999999" customHeight="1">
      <c r="A1" s="2"/>
      <c r="B1" s="2" t="s">
        <v>11</v>
      </c>
      <c r="C1" s="2"/>
      <c r="D1" s="2"/>
      <c r="F1" s="2"/>
      <c r="G1" s="2"/>
      <c r="H1" s="2"/>
    </row>
    <row r="2" spans="1:8">
      <c r="A2" s="2"/>
      <c r="C2" s="17" t="s">
        <v>9</v>
      </c>
      <c r="D2" s="2"/>
      <c r="E2" s="2" t="s">
        <v>4</v>
      </c>
      <c r="F2" s="2"/>
      <c r="G2" s="3">
        <f ca="1">TODAY()</f>
        <v>42136</v>
      </c>
      <c r="H2" s="2"/>
    </row>
    <row r="3" spans="1:8" ht="9.6" customHeight="1" thickBot="1">
      <c r="A3" s="2"/>
      <c r="B3" s="2"/>
      <c r="C3" s="2"/>
      <c r="D3" s="2"/>
      <c r="E3" s="2"/>
      <c r="F3" s="2"/>
      <c r="G3" s="2"/>
      <c r="H3" s="2"/>
    </row>
    <row r="4" spans="1:8" ht="16.2" thickBot="1">
      <c r="A4" s="2"/>
      <c r="B4" s="11" t="s">
        <v>0</v>
      </c>
      <c r="C4" s="9" t="s">
        <v>29</v>
      </c>
      <c r="D4" s="2"/>
      <c r="E4" s="11" t="s">
        <v>12</v>
      </c>
      <c r="F4" s="14">
        <f>C7^0.444*C8^0.663*0.008883</f>
        <v>1.6475797752024026</v>
      </c>
      <c r="G4" s="18" t="s">
        <v>18</v>
      </c>
      <c r="H4" s="2"/>
    </row>
    <row r="5" spans="1:8" ht="13.8" thickBot="1">
      <c r="A5" s="2"/>
      <c r="B5" s="11" t="s">
        <v>24</v>
      </c>
      <c r="C5" s="9">
        <v>16</v>
      </c>
      <c r="D5" s="2"/>
      <c r="E5" s="2"/>
      <c r="F5" s="2"/>
      <c r="G5" s="4"/>
      <c r="H5" s="2"/>
    </row>
    <row r="6" spans="1:8" ht="13.8" thickBot="1">
      <c r="A6" s="2"/>
      <c r="B6" s="11" t="s">
        <v>26</v>
      </c>
      <c r="C6" s="10" t="s">
        <v>5</v>
      </c>
      <c r="D6" s="2"/>
      <c r="E6" s="11" t="s">
        <v>13</v>
      </c>
      <c r="F6" s="11">
        <f>2440*C14</f>
        <v>2440</v>
      </c>
      <c r="G6" s="18" t="s">
        <v>1</v>
      </c>
      <c r="H6" s="2"/>
    </row>
    <row r="7" spans="1:8" ht="13.8" thickBot="1">
      <c r="A7" s="2"/>
      <c r="B7" s="11" t="s">
        <v>25</v>
      </c>
      <c r="C7" s="9">
        <v>60</v>
      </c>
      <c r="D7" s="2"/>
      <c r="E7" s="2"/>
      <c r="F7" s="2"/>
      <c r="G7" s="4"/>
      <c r="H7" s="2"/>
    </row>
    <row r="8" spans="1:8" ht="13.8" thickBot="1">
      <c r="A8" s="2"/>
      <c r="B8" s="11" t="s">
        <v>30</v>
      </c>
      <c r="C8" s="9">
        <v>170</v>
      </c>
      <c r="D8" s="2"/>
      <c r="E8" s="11" t="s">
        <v>14</v>
      </c>
      <c r="F8" s="15">
        <f>F4*C16*(C15-C17)*24*3600/1000</f>
        <v>3914.6495458809086</v>
      </c>
      <c r="G8" s="18" t="s">
        <v>1</v>
      </c>
      <c r="H8" s="2"/>
    </row>
    <row r="9" spans="1:8" ht="13.8" thickBot="1">
      <c r="A9" s="2"/>
      <c r="B9" s="2"/>
      <c r="C9" s="2"/>
      <c r="D9" s="2"/>
      <c r="E9" s="2"/>
      <c r="F9" s="2"/>
      <c r="G9" s="4"/>
      <c r="H9" s="2"/>
    </row>
    <row r="10" spans="1:8" ht="13.8" thickBot="1">
      <c r="A10" s="2"/>
      <c r="B10" s="11" t="s">
        <v>8</v>
      </c>
      <c r="C10" s="9">
        <v>1.7</v>
      </c>
      <c r="D10" s="2"/>
      <c r="E10" s="11" t="s">
        <v>15</v>
      </c>
      <c r="F10" s="15">
        <f>F4*0.0000000567*((C15+273.15)^4-(C17+273.15)^4)*24*3600/1000</f>
        <v>4959.6193040875996</v>
      </c>
      <c r="G10" s="18" t="s">
        <v>1</v>
      </c>
      <c r="H10" s="2"/>
    </row>
    <row r="11" spans="1:8" ht="13.8" thickBot="1">
      <c r="A11" s="2"/>
      <c r="B11" s="11" t="s">
        <v>23</v>
      </c>
      <c r="C11" s="12">
        <f>IF(C6="男",C20*C10/0.9,C21*C10/0.9)</f>
        <v>3085.1411111111111</v>
      </c>
      <c r="D11" s="2"/>
      <c r="E11" s="2"/>
      <c r="F11" s="2"/>
      <c r="G11" s="4"/>
      <c r="H11" s="2"/>
    </row>
    <row r="12" spans="1:8" ht="13.8" thickBot="1">
      <c r="A12" s="2"/>
      <c r="B12" s="11" t="s">
        <v>22</v>
      </c>
      <c r="C12" s="9">
        <v>2</v>
      </c>
      <c r="D12" s="2"/>
      <c r="E12" s="2"/>
      <c r="F12" s="2"/>
      <c r="G12" s="4"/>
      <c r="H12" s="2"/>
    </row>
    <row r="13" spans="1:8" ht="13.8" thickBot="1">
      <c r="A13" s="2"/>
      <c r="B13" s="2"/>
      <c r="C13" s="2"/>
      <c r="D13" s="2"/>
      <c r="E13" s="11" t="s">
        <v>16</v>
      </c>
      <c r="F13" s="15">
        <f>F6+F8+F10</f>
        <v>11314.268849968508</v>
      </c>
      <c r="G13" s="18" t="s">
        <v>1</v>
      </c>
      <c r="H13" s="2"/>
    </row>
    <row r="14" spans="1:8" ht="13.8" thickBot="1">
      <c r="A14" s="2"/>
      <c r="B14" s="11" t="s">
        <v>21</v>
      </c>
      <c r="C14" s="13">
        <v>1</v>
      </c>
      <c r="D14" s="2"/>
      <c r="E14" s="11"/>
      <c r="F14" s="16">
        <f>F13/4.186</f>
        <v>2702.8831461941013</v>
      </c>
      <c r="G14" s="18" t="s">
        <v>2</v>
      </c>
      <c r="H14" s="2"/>
    </row>
    <row r="15" spans="1:8" ht="13.8" thickBot="1">
      <c r="A15" s="2"/>
      <c r="B15" s="11" t="s">
        <v>20</v>
      </c>
      <c r="C15" s="13">
        <v>33</v>
      </c>
      <c r="D15" s="2"/>
      <c r="E15" s="2"/>
      <c r="F15" s="2"/>
      <c r="G15" s="2"/>
      <c r="H15" s="2"/>
    </row>
    <row r="16" spans="1:8" ht="16.2" thickBot="1">
      <c r="A16" s="2"/>
      <c r="B16" s="11" t="s">
        <v>17</v>
      </c>
      <c r="C16" s="13">
        <v>5</v>
      </c>
      <c r="D16" s="2"/>
      <c r="E16" s="4" t="s">
        <v>3</v>
      </c>
      <c r="F16" s="5" t="str">
        <f>IF(ABS(F14-C11)/C11&lt;C12/100,"収束","未収束")</f>
        <v>未収束</v>
      </c>
      <c r="G16" s="2"/>
      <c r="H16" s="2"/>
    </row>
    <row r="17" spans="1:8" ht="13.8" thickBot="1">
      <c r="A17" s="2"/>
      <c r="B17" s="11" t="s">
        <v>19</v>
      </c>
      <c r="C17" s="9">
        <v>27.5</v>
      </c>
      <c r="D17" s="6" t="str">
        <f>IF(F14&gt;C11,"温度上昇","温度降下")</f>
        <v>温度降下</v>
      </c>
      <c r="E17" s="2"/>
      <c r="F17" s="2"/>
      <c r="G17" s="2"/>
      <c r="H17" s="2"/>
    </row>
    <row r="18" spans="1:8" ht="39" customHeight="1">
      <c r="A18" s="2"/>
      <c r="B18" s="2"/>
      <c r="C18" s="2"/>
      <c r="D18" s="2"/>
      <c r="E18" s="21" t="str">
        <f>IF(F16="収束",CONCATENATE(C4,"さんは，",TEXT(C17,"##.#"),"℃の環境で裸で暮らせます。"),"")</f>
        <v/>
      </c>
      <c r="F18" s="22"/>
      <c r="G18" s="23"/>
      <c r="H18" s="2"/>
    </row>
    <row r="19" spans="1:8" ht="13.8" hidden="1" thickBot="1">
      <c r="A19" s="2"/>
      <c r="B19" s="2" t="s">
        <v>6</v>
      </c>
      <c r="C19" s="2"/>
      <c r="D19" s="2"/>
      <c r="E19" s="2"/>
      <c r="F19" s="2"/>
      <c r="G19" s="2"/>
      <c r="H19" s="2"/>
    </row>
    <row r="20" spans="1:8" ht="13.8" hidden="1" thickBot="1">
      <c r="A20" s="2"/>
      <c r="B20" s="2" t="s">
        <v>7</v>
      </c>
      <c r="C20" s="7">
        <f>66.47+13.75*C7+5*C8-6.76*C5</f>
        <v>1633.31</v>
      </c>
      <c r="D20" s="2"/>
      <c r="E20" s="2"/>
      <c r="F20" s="2"/>
      <c r="G20" s="2"/>
      <c r="H20" s="2"/>
    </row>
    <row r="21" spans="1:8" ht="13.8" hidden="1" thickBot="1">
      <c r="A21" s="2"/>
      <c r="B21" s="2" t="s">
        <v>10</v>
      </c>
      <c r="C21" s="8">
        <f>655+9.56*C7+1.85*C8-4.68*C5</f>
        <v>1468.2199999999998</v>
      </c>
      <c r="D21" s="2"/>
      <c r="E21" s="2"/>
      <c r="F21" s="2"/>
      <c r="G21" s="2"/>
      <c r="H21" s="2"/>
    </row>
    <row r="22" spans="1:8">
      <c r="A22" s="2"/>
      <c r="B22" s="19" t="s">
        <v>27</v>
      </c>
      <c r="C22" s="2"/>
      <c r="D22" s="2"/>
      <c r="F22" s="2"/>
      <c r="G22" s="20" t="s">
        <v>28</v>
      </c>
      <c r="H22" s="2"/>
    </row>
  </sheetData>
  <sheetProtection sheet="1" objects="1" scenarios="1"/>
  <mergeCells count="1">
    <mergeCell ref="E18:G18"/>
  </mergeCells>
  <phoneticPr fontId="1"/>
  <pageMargins left="0.7" right="0.7" top="0.75" bottom="0.75" header="0.3" footer="0.3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2015-05-12T07:33:00Z</dcterms:modified>
</cp:coreProperties>
</file>