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95" yWindow="0" windowWidth="27420" windowHeight="22185" activeTab="0"/>
  </bookViews>
  <sheets>
    <sheet name="使い方" sheetId="1" r:id="rId1"/>
    <sheet name="提出用(2～4年生, 4月)" sheetId="2" r:id="rId2"/>
    <sheet name="最終提出用(4年生のみ, 2月)" sheetId="3" r:id="rId3"/>
    <sheet name="単位入力" sheetId="4" r:id="rId4"/>
    <sheet name="卒業研究学習時間入力" sheetId="5" r:id="rId5"/>
    <sheet name="卒業・ＪＡＢＥＥ判定" sheetId="6" r:id="rId6"/>
    <sheet name="学習時間" sheetId="7" r:id="rId7"/>
    <sheet name="学習目標の達成度" sheetId="8" r:id="rId8"/>
  </sheets>
  <definedNames>
    <definedName name="テキスト186" localSheetId="2">#REF!</definedName>
    <definedName name="テキスト186">#REF!</definedName>
    <definedName name="テキスト67" localSheetId="2">#REF!</definedName>
    <definedName name="テキスト67">#REF!</definedName>
  </definedNames>
  <calcPr fullCalcOnLoad="1"/>
</workbook>
</file>

<file path=xl/comments4.xml><?xml version="1.0" encoding="utf-8"?>
<comments xmlns="http://schemas.openxmlformats.org/spreadsheetml/2006/main">
  <authors>
    <author>小林健一</author>
  </authors>
  <commentList>
    <comment ref="G4" authorId="0">
      <text>
        <r>
          <rPr>
            <b/>
            <sz val="9"/>
            <rFont val="ＭＳ Ｐゴシック"/>
            <family val="3"/>
          </rPr>
          <t>１：履修する科目
２：取得した科目</t>
        </r>
      </text>
    </comment>
  </commentList>
</comments>
</file>

<file path=xl/sharedStrings.xml><?xml version="1.0" encoding="utf-8"?>
<sst xmlns="http://schemas.openxmlformats.org/spreadsheetml/2006/main" count="1511" uniqueCount="678">
  <si>
    <t>伝熱工学</t>
  </si>
  <si>
    <t>内燃機関</t>
  </si>
  <si>
    <t>機構学</t>
  </si>
  <si>
    <t>機械加工学</t>
  </si>
  <si>
    <t>塑性加工学</t>
  </si>
  <si>
    <t>接合工学</t>
  </si>
  <si>
    <t>材料強度学</t>
  </si>
  <si>
    <t>計測工学</t>
  </si>
  <si>
    <t>○機械製図</t>
  </si>
  <si>
    <t>ジョブインターンシップ実習</t>
  </si>
  <si>
    <t>大学院理工学研究科設置科目　</t>
  </si>
  <si>
    <t>大学院学則で定める特修科目１０単位以内を履修することができる。</t>
  </si>
  <si>
    <t>外国人留学生のみ</t>
  </si>
  <si>
    <t>取得</t>
  </si>
  <si>
    <t>取得単位数</t>
  </si>
  <si>
    <t>卒業条件</t>
  </si>
  <si>
    <t>総単位数</t>
  </si>
  <si>
    <t>自然科学</t>
  </si>
  <si>
    <t>材料と構造</t>
  </si>
  <si>
    <t>運動と振動</t>
  </si>
  <si>
    <t>エネルギーと流れ</t>
  </si>
  <si>
    <t>情報と計測・制御</t>
  </si>
  <si>
    <t>設計と生産</t>
  </si>
  <si>
    <t>合計</t>
  </si>
  <si>
    <t>（A)</t>
  </si>
  <si>
    <t>（B)</t>
  </si>
  <si>
    <t>（C)</t>
  </si>
  <si>
    <t>（D)</t>
  </si>
  <si>
    <t>（E)</t>
  </si>
  <si>
    <t>（F)</t>
  </si>
  <si>
    <t>（G)</t>
  </si>
  <si>
    <t>(1)</t>
  </si>
  <si>
    <t>(2)</t>
  </si>
  <si>
    <t>(3)</t>
  </si>
  <si>
    <t>(A)</t>
  </si>
  <si>
    <t>(B)</t>
  </si>
  <si>
    <t>(C)</t>
  </si>
  <si>
    <t>(D)</t>
  </si>
  <si>
    <t>4　年</t>
  </si>
  <si>
    <t>(C) 工学基礎教育</t>
  </si>
  <si>
    <t>(D) 専門技術教育</t>
  </si>
  <si>
    <t>FEM解析</t>
  </si>
  <si>
    <t>第１外国語科目</t>
  </si>
  <si>
    <t>第２外国語科目</t>
  </si>
  <si>
    <t>1～2</t>
  </si>
  <si>
    <t>ゼミ</t>
  </si>
  <si>
    <t>○</t>
  </si>
  <si>
    <t>講義</t>
  </si>
  <si>
    <t>○</t>
  </si>
  <si>
    <t>2・前</t>
  </si>
  <si>
    <t>2・後</t>
  </si>
  <si>
    <t>1・前</t>
  </si>
  <si>
    <t>1・後</t>
  </si>
  <si>
    <t>実験</t>
  </si>
  <si>
    <t>○</t>
  </si>
  <si>
    <t>◎</t>
  </si>
  <si>
    <t>演習</t>
  </si>
  <si>
    <t>3・前</t>
  </si>
  <si>
    <t>3・後</t>
  </si>
  <si>
    <t>4・前</t>
  </si>
  <si>
    <t>第11週</t>
  </si>
  <si>
    <t>第12週</t>
  </si>
  <si>
    <t>第13週</t>
  </si>
  <si>
    <t>第14週</t>
  </si>
  <si>
    <t>第15週</t>
  </si>
  <si>
    <t>第16週</t>
  </si>
  <si>
    <t>第17週</t>
  </si>
  <si>
    <t>第18週</t>
  </si>
  <si>
    <t>第19週</t>
  </si>
  <si>
    <t>第20週</t>
  </si>
  <si>
    <t>第21週</t>
  </si>
  <si>
    <t>第22週</t>
  </si>
  <si>
    <t>第23週</t>
  </si>
  <si>
    <t>第24週</t>
  </si>
  <si>
    <t>第25週</t>
  </si>
  <si>
    <t>第26週</t>
  </si>
  <si>
    <t>週</t>
  </si>
  <si>
    <t>授業科目</t>
  </si>
  <si>
    <t>単位数</t>
  </si>
  <si>
    <t>備考</t>
  </si>
  <si>
    <t>総合文化科目</t>
  </si>
  <si>
    <t>総合文化ゼミナール</t>
  </si>
  <si>
    <t>思想論Ａ</t>
  </si>
  <si>
    <t>思想論Ｂ</t>
  </si>
  <si>
    <t>記号論理学Ａ</t>
  </si>
  <si>
    <t>記号論理学Ｂ</t>
  </si>
  <si>
    <t>文学Ａ</t>
  </si>
  <si>
    <t>文学Ｂ</t>
  </si>
  <si>
    <t>西洋美術史Ａ</t>
  </si>
  <si>
    <t>西洋美術史Ｂ</t>
  </si>
  <si>
    <t>自然科学史Ａ</t>
  </si>
  <si>
    <t>自然科学史Ｂ</t>
  </si>
  <si>
    <t>日本史Ａ</t>
  </si>
  <si>
    <t>日本史Ｂ</t>
  </si>
  <si>
    <t>世界史Ａ</t>
  </si>
  <si>
    <t>世界史Ｂ</t>
  </si>
  <si>
    <t>文化人類学Ａ</t>
  </si>
  <si>
    <t>文化人類学Ｂ</t>
  </si>
  <si>
    <t>心理学Ａ</t>
  </si>
  <si>
    <t>心理学Ｂ</t>
  </si>
  <si>
    <t>法学Ａ（日本国憲法）</t>
  </si>
  <si>
    <t>法学Ｂ</t>
  </si>
  <si>
    <t>現代政治論Ａ</t>
  </si>
  <si>
    <t>現代政治論Ｂ</t>
  </si>
  <si>
    <t>近代経済学Ａ</t>
  </si>
  <si>
    <t>近代経済学Ｂ</t>
  </si>
  <si>
    <t>社会学Ａ</t>
  </si>
  <si>
    <t>社会学Ｂ</t>
  </si>
  <si>
    <t>国際関係学Ａ</t>
  </si>
  <si>
    <t>国際関係学Ｂ</t>
  </si>
  <si>
    <t>運動の科学Ａ</t>
  </si>
  <si>
    <t>運動の科学Ｂ</t>
  </si>
  <si>
    <t>日本事情Ａ</t>
  </si>
  <si>
    <t>日本事情Ｂ</t>
  </si>
  <si>
    <t>健康・スポーツ学科目</t>
  </si>
  <si>
    <t>スポーツ実習Ａ</t>
  </si>
  <si>
    <t>スポーツ実習Ｂ</t>
  </si>
  <si>
    <t>理系基礎科目</t>
  </si>
  <si>
    <t>共通基礎専門科目</t>
  </si>
  <si>
    <t>図形科学</t>
  </si>
  <si>
    <t>学科専門科目</t>
  </si>
  <si>
    <t>複合領域専門科目</t>
  </si>
  <si>
    <t>環境と技術</t>
  </si>
  <si>
    <t>科学技術史</t>
  </si>
  <si>
    <t>教職関係専門科目</t>
  </si>
  <si>
    <t>確率</t>
  </si>
  <si>
    <t>○固体の力学</t>
  </si>
  <si>
    <t>塑性力学</t>
  </si>
  <si>
    <t>自動車工学</t>
  </si>
  <si>
    <t>機械振動学</t>
  </si>
  <si>
    <t>教職関係専門科目</t>
  </si>
  <si>
    <t>大学院理工学研究科設置科目</t>
  </si>
  <si>
    <t>詳細</t>
  </si>
  <si>
    <t>取得単位</t>
  </si>
  <si>
    <t>-</t>
  </si>
  <si>
    <t>-</t>
  </si>
  <si>
    <t>人文科学・社会科学・語学</t>
  </si>
  <si>
    <t>数学・自然科学・情報技術</t>
  </si>
  <si>
    <t>基本キーワード</t>
  </si>
  <si>
    <t>総学習時間</t>
  </si>
  <si>
    <t>条件時間</t>
  </si>
  <si>
    <t>判定</t>
  </si>
  <si>
    <t>卒業・JABEE認定判定</t>
  </si>
  <si>
    <t>技術者倫理</t>
  </si>
  <si>
    <t>技術者倫理</t>
  </si>
  <si>
    <t>総合文化ｾﾞﾐﾅｰﾙ</t>
  </si>
  <si>
    <t>ｼﾞｮﾌﾞｲﾝﾀｰﾝｼｯﾌﾟ実習</t>
  </si>
  <si>
    <t>ｴﾈﾙｷﾞｰ変換工学</t>
  </si>
  <si>
    <t>数学</t>
  </si>
  <si>
    <t>物理学</t>
  </si>
  <si>
    <t>運動と振動</t>
  </si>
  <si>
    <t>材料と構造</t>
  </si>
  <si>
    <t>固体の力学</t>
  </si>
  <si>
    <t>ｴﾈﾙｷﾞｰと流れ</t>
  </si>
  <si>
    <t>情報と計測・制御</t>
  </si>
  <si>
    <t>ｺﾝﾋﾟｭｰﾀ機械工学</t>
  </si>
  <si>
    <t>設計と生産・管理</t>
  </si>
  <si>
    <t>機械ｼｽﾃﾑ設計</t>
  </si>
  <si>
    <t>ﾄﾗｲﾎﾞﾛｼﾞ</t>
  </si>
  <si>
    <t>機械とｼｽﾃﾑ</t>
  </si>
  <si>
    <t>機械製図</t>
  </si>
  <si>
    <t>確率統計</t>
  </si>
  <si>
    <t>判定</t>
  </si>
  <si>
    <t>△物理学Ａ／Ｂ／Ｄ</t>
  </si>
  <si>
    <t>△メカトロニクス実習／機械システム設計実習</t>
  </si>
  <si>
    <t>1　年</t>
  </si>
  <si>
    <t>2　年</t>
  </si>
  <si>
    <t>3　年</t>
  </si>
  <si>
    <t>熱移動と温度</t>
  </si>
  <si>
    <t>製図法と規則</t>
  </si>
  <si>
    <t>加工法</t>
  </si>
  <si>
    <t>生産・管理システム</t>
  </si>
  <si>
    <t>6時間以上学習している基本キーワードの数</t>
  </si>
  <si>
    <t>エネルギー保存則</t>
  </si>
  <si>
    <t>(B)</t>
  </si>
  <si>
    <t>(C)</t>
  </si>
  <si>
    <t>(D)</t>
  </si>
  <si>
    <t>(E)</t>
  </si>
  <si>
    <t>設計法</t>
  </si>
  <si>
    <t>分野</t>
  </si>
  <si>
    <t>(A) 広博な技術者</t>
  </si>
  <si>
    <t>(B) 技術者倫理</t>
  </si>
  <si>
    <t>(E) 創造的なﾃﾞｻﾞｲﾝ・表現能力ならびにﾏﾈｰｼﾞﾒﾝﾄ能力</t>
  </si>
  <si>
    <t>(F) ｸﾞﾛｰﾊﾞﾙ化に対応しうるｺﾐｭﾆｹｰｼｮﾝ能力と国際感覚</t>
  </si>
  <si>
    <t>(G) 計画的処理能力</t>
  </si>
  <si>
    <t>学習目標の達成度</t>
  </si>
  <si>
    <t>機械工学講座</t>
  </si>
  <si>
    <t>達成度</t>
  </si>
  <si>
    <t>単位数</t>
  </si>
  <si>
    <t>○</t>
  </si>
  <si>
    <t>4・後</t>
  </si>
  <si>
    <t>実習</t>
  </si>
  <si>
    <t>学年
学期</t>
  </si>
  <si>
    <t>学習保証時間（時間）</t>
  </si>
  <si>
    <t>学習・教育目標
に対する関与の程度</t>
  </si>
  <si>
    <t>学習内容の区分</t>
  </si>
  <si>
    <t>授業形態</t>
  </si>
  <si>
    <t>基本キーワードの学習時間</t>
  </si>
  <si>
    <t>人文科学
社会科学
語学</t>
  </si>
  <si>
    <t>数学
自然科学
情報技術</t>
  </si>
  <si>
    <t>専門分野</t>
  </si>
  <si>
    <t>その他</t>
  </si>
  <si>
    <t>応用数学</t>
  </si>
  <si>
    <t xml:space="preserve"> 創造的なﾃﾞｻﾞｲﾝ・表現能力ならびにﾏﾈｰｼﾞﾒﾝﾄ能力</t>
  </si>
  <si>
    <t>(F)</t>
  </si>
  <si>
    <t xml:space="preserve"> ｸﾞﾛｰﾊﾞﾙ化に対応しうるｺﾐｭﾆｹｰｼｮﾝ能力と国際感覚</t>
  </si>
  <si>
    <t>(G)</t>
  </si>
  <si>
    <t xml:space="preserve"> 計画的処理能力</t>
  </si>
  <si>
    <t>健康・スポーツ学１</t>
  </si>
  <si>
    <t>英語コミュニケーション１</t>
  </si>
  <si>
    <t>英語リーディング１</t>
  </si>
  <si>
    <t>第二外国語１ａ</t>
  </si>
  <si>
    <t>第二外国語１ｂ</t>
  </si>
  <si>
    <t>基礎数学１</t>
  </si>
  <si>
    <t>基礎物理学１</t>
  </si>
  <si>
    <t>基礎物理学実験１</t>
  </si>
  <si>
    <t>基礎化学実験１</t>
  </si>
  <si>
    <t>応用数理概論１</t>
  </si>
  <si>
    <t>情報処理１</t>
  </si>
  <si>
    <t>情報処理・演習１</t>
  </si>
  <si>
    <t>科学技術英語１</t>
  </si>
  <si>
    <t>流体力学１</t>
  </si>
  <si>
    <t>機械材料学１</t>
  </si>
  <si>
    <t>制御工学１</t>
  </si>
  <si>
    <t>機械設計製図１</t>
  </si>
  <si>
    <t>卒業研究１</t>
  </si>
  <si>
    <t>健康・スポーツ学２</t>
  </si>
  <si>
    <t>英語コミュニケーション２</t>
  </si>
  <si>
    <t>英語リーディング２</t>
  </si>
  <si>
    <t>第二外国語２ａ</t>
  </si>
  <si>
    <t>(E)</t>
  </si>
  <si>
    <t>必修・
選択</t>
  </si>
  <si>
    <t>授業形式</t>
  </si>
  <si>
    <t>時間数</t>
  </si>
  <si>
    <t>学習時間数</t>
  </si>
  <si>
    <t>第1週</t>
  </si>
  <si>
    <t>第2週</t>
  </si>
  <si>
    <t>第3週</t>
  </si>
  <si>
    <t>第4週</t>
  </si>
  <si>
    <t>第5週</t>
  </si>
  <si>
    <t>第6週</t>
  </si>
  <si>
    <t>第7週</t>
  </si>
  <si>
    <t>第8週</t>
  </si>
  <si>
    <t>第9週</t>
  </si>
  <si>
    <t>第10週</t>
  </si>
  <si>
    <t>○基礎物理学実験１</t>
  </si>
  <si>
    <t>○基礎化学実験１</t>
  </si>
  <si>
    <t>○情報処理・演習１</t>
  </si>
  <si>
    <t>○機械設計製図１</t>
  </si>
  <si>
    <t>○ゼミナール１</t>
  </si>
  <si>
    <t>○卒業研究１</t>
  </si>
  <si>
    <t>○健康・スポーツ学２</t>
  </si>
  <si>
    <t>○英語コミュニケーション２</t>
  </si>
  <si>
    <t>○英語リーディング２</t>
  </si>
  <si>
    <t>○第二外国語２ａ</t>
  </si>
  <si>
    <t>○第二外国語２ｂ</t>
  </si>
  <si>
    <t>○基礎物理学実験２</t>
  </si>
  <si>
    <t>○情報処理・演習２</t>
  </si>
  <si>
    <t>○機械設計製図２</t>
  </si>
  <si>
    <t>○ゼミナール２</t>
  </si>
  <si>
    <t>○卒業研究２</t>
  </si>
  <si>
    <t>○英語コミュニケーション３</t>
  </si>
  <si>
    <t>○英語リーディング３</t>
  </si>
  <si>
    <t>○第二外国語３</t>
  </si>
  <si>
    <t>英語ﾘｰﾃﾞｨﾝｸﾞ３</t>
  </si>
  <si>
    <t>英語ｺﾐｭﾆｹｰｼｮﾝ３</t>
  </si>
  <si>
    <t>健康ｽﾎﾟｰﾂ学１</t>
  </si>
  <si>
    <t>英語ﾘｰﾃﾞｨﾝｸﾞ１</t>
  </si>
  <si>
    <t>ｾﾞﾐﾅｰﾙ１</t>
  </si>
  <si>
    <t>英語ｺﾐｭﾆｹｰｼｮﾝ１</t>
  </si>
  <si>
    <t>第二外国語１a</t>
  </si>
  <si>
    <t>第二外国語１b</t>
  </si>
  <si>
    <t>健康ｽﾎﾟｰﾂ学２</t>
  </si>
  <si>
    <t>英語ﾘｰﾃﾞｨﾝｸﾞ２</t>
  </si>
  <si>
    <t>ｾﾞﾐﾅｰﾙ２</t>
  </si>
  <si>
    <t>英語ｺﾐｭﾆｹｰｼｮﾝ２</t>
  </si>
  <si>
    <t>第二外国語２a</t>
  </si>
  <si>
    <t>第二外国語２b</t>
  </si>
  <si>
    <t>英語ﾘｰﾃﾞｨﾝｸﾞ４</t>
  </si>
  <si>
    <t>英語ｺﾐｭﾆｹｰｼｮﾝ４</t>
  </si>
  <si>
    <t>工業力学・演習１</t>
  </si>
  <si>
    <t>工業力学・演習２</t>
  </si>
  <si>
    <t>開始日</t>
  </si>
  <si>
    <t>学習時間</t>
  </si>
  <si>
    <t>学習時間合計</t>
  </si>
  <si>
    <t>総合文化科目</t>
  </si>
  <si>
    <t>科目区分</t>
  </si>
  <si>
    <t>総合文化科目</t>
  </si>
  <si>
    <t>健康・スポーツ学科目</t>
  </si>
  <si>
    <t>第１外国語科目</t>
  </si>
  <si>
    <t>第２外国語科目</t>
  </si>
  <si>
    <t>理系基礎科目</t>
  </si>
  <si>
    <t>共通基礎専門科目</t>
  </si>
  <si>
    <t>学科専門科目</t>
  </si>
  <si>
    <t>複合領域専門科目</t>
  </si>
  <si>
    <t>必修</t>
  </si>
  <si>
    <t>基礎化学１</t>
  </si>
  <si>
    <t>基礎化学２</t>
  </si>
  <si>
    <t>基礎生物学１</t>
  </si>
  <si>
    <t>基礎生物学２</t>
  </si>
  <si>
    <t>基礎地学１</t>
  </si>
  <si>
    <t>基礎地学２</t>
  </si>
  <si>
    <t>基礎物理学実験１</t>
  </si>
  <si>
    <t>基礎物理学実験２</t>
  </si>
  <si>
    <t>基礎化学実験１</t>
  </si>
  <si>
    <t>基礎化学実験２</t>
  </si>
  <si>
    <t>確率</t>
  </si>
  <si>
    <t>＊2</t>
  </si>
  <si>
    <t>線形代数学１</t>
  </si>
  <si>
    <t>線形代数学２</t>
  </si>
  <si>
    <t>微分積分学１</t>
  </si>
  <si>
    <t>微分積分学２</t>
  </si>
  <si>
    <t>応用数理概論１</t>
  </si>
  <si>
    <t>応用数理概論２</t>
  </si>
  <si>
    <t>物理学Ａ</t>
  </si>
  <si>
    <t>物理学Ｂ</t>
  </si>
  <si>
    <t>物理学Ｃ</t>
  </si>
  <si>
    <t>物理学Ｄ</t>
  </si>
  <si>
    <t>卒業研究学習時間入力シート</t>
  </si>
  <si>
    <t>単位入力シート</t>
  </si>
  <si>
    <t>実験および卒業研究</t>
  </si>
  <si>
    <t>基本キーワード学習時間詳細</t>
  </si>
  <si>
    <t>引張・圧縮・せん断応力とひずみ</t>
  </si>
  <si>
    <t>弾性と塑性</t>
  </si>
  <si>
    <t>材料の強度と許容応力</t>
  </si>
  <si>
    <t>材料の構造と組織</t>
  </si>
  <si>
    <t>静力学</t>
  </si>
  <si>
    <t>運動の法則</t>
  </si>
  <si>
    <t>自由振動</t>
  </si>
  <si>
    <t>強制振動</t>
  </si>
  <si>
    <t>状態量と状態変化</t>
  </si>
  <si>
    <t>質量と運動量の保存</t>
  </si>
  <si>
    <t>熱力学の第二法則</t>
  </si>
  <si>
    <t>計算機利用の基礎</t>
  </si>
  <si>
    <t>計測基礎論と基本的な量の測定法</t>
  </si>
  <si>
    <t>伝達関数とフィードバック制御</t>
  </si>
  <si>
    <t>状態方程式と状態フィードバック</t>
  </si>
  <si>
    <t>材料力学・演習２</t>
  </si>
  <si>
    <t>ＦＥＭ解析</t>
  </si>
  <si>
    <t>塑性力学</t>
  </si>
  <si>
    <t>自動車工学</t>
  </si>
  <si>
    <t>機械力学・演習</t>
  </si>
  <si>
    <t>機械のダイナミクス</t>
  </si>
  <si>
    <t>機械振動学</t>
  </si>
  <si>
    <t>流れ学・演習</t>
  </si>
  <si>
    <t>流体力学１</t>
  </si>
  <si>
    <t>流体力学２</t>
  </si>
  <si>
    <t>流体機械</t>
  </si>
  <si>
    <t>熱力学・演習</t>
  </si>
  <si>
    <t>工業熱力学</t>
  </si>
  <si>
    <t>伝熱工学</t>
  </si>
  <si>
    <t>内燃機関</t>
  </si>
  <si>
    <t>エネルギー変換工学</t>
  </si>
  <si>
    <t>機構学</t>
  </si>
  <si>
    <t>機械要素設計</t>
  </si>
  <si>
    <t>機械システム設計</t>
  </si>
  <si>
    <t>トライボロジ</t>
  </si>
  <si>
    <t>機械加工学</t>
  </si>
  <si>
    <t>塑性加工学</t>
  </si>
  <si>
    <t>接合工学</t>
  </si>
  <si>
    <t>機械材料学１</t>
  </si>
  <si>
    <t>機械材料学２</t>
  </si>
  <si>
    <t>材料強度学</t>
  </si>
  <si>
    <t>メカトロニクス</t>
  </si>
  <si>
    <t>合否</t>
  </si>
  <si>
    <t>算出方法</t>
  </si>
  <si>
    <t>必修＋選択必修＋理系基礎単位数＋共通基礎専門単位数</t>
  </si>
  <si>
    <t>総文＋スポーツの単位数</t>
  </si>
  <si>
    <t>必修＋選択必修＋学科専門単位数+基本キーワード数</t>
  </si>
  <si>
    <t>製図＋卒研</t>
  </si>
  <si>
    <t>語学＋実験＋ゼミ＋卒研</t>
  </si>
  <si>
    <t>実験＋実習＋卒研</t>
  </si>
  <si>
    <t>詳細</t>
  </si>
  <si>
    <t>(A)</t>
  </si>
  <si>
    <t xml:space="preserve"> 広博な技術者</t>
  </si>
  <si>
    <t xml:space="preserve"> 技術者倫理</t>
  </si>
  <si>
    <t xml:space="preserve"> 工学基礎教育</t>
  </si>
  <si>
    <t xml:space="preserve"> 専門技術教育</t>
  </si>
  <si>
    <t>科学技術史</t>
  </si>
  <si>
    <t>マーケティング論</t>
  </si>
  <si>
    <t>品質管理</t>
  </si>
  <si>
    <t>共通総合講座Ａ</t>
  </si>
  <si>
    <t>共通総合講座Ｂ</t>
  </si>
  <si>
    <t>代数１</t>
  </si>
  <si>
    <t>代数２</t>
  </si>
  <si>
    <t>幾何１</t>
  </si>
  <si>
    <t>幾何２</t>
  </si>
  <si>
    <t>解析１</t>
  </si>
  <si>
    <t>解析２</t>
  </si>
  <si>
    <t>○基礎数学１</t>
  </si>
  <si>
    <t>○基礎数学２</t>
  </si>
  <si>
    <t>○基礎数学３</t>
  </si>
  <si>
    <t>○基礎数学４</t>
  </si>
  <si>
    <t>○微分方程式</t>
  </si>
  <si>
    <t>△線形代数学１／２</t>
  </si>
  <si>
    <t>△微分積分学１／２</t>
  </si>
  <si>
    <t>△実験工学・演習／統計工学</t>
  </si>
  <si>
    <t>第二外国語２ｂ</t>
  </si>
  <si>
    <t>基礎数学２</t>
  </si>
  <si>
    <t>基礎物理学２</t>
  </si>
  <si>
    <t>基礎物理学実験２</t>
  </si>
  <si>
    <t>応用数理概論２</t>
  </si>
  <si>
    <t>情報処理・演習２</t>
  </si>
  <si>
    <t>科学技術英語２</t>
  </si>
  <si>
    <t>流体力学２</t>
  </si>
  <si>
    <t>機械材料学２</t>
  </si>
  <si>
    <t>制御工学２</t>
  </si>
  <si>
    <t>機械設計製図２</t>
  </si>
  <si>
    <t>卒業研究２</t>
  </si>
  <si>
    <t>英語コミュニケーション３</t>
  </si>
  <si>
    <t>英語リーディング３</t>
  </si>
  <si>
    <t>第二外国語３</t>
  </si>
  <si>
    <t>基礎数学３</t>
  </si>
  <si>
    <t>英語コミュニケーション４</t>
  </si>
  <si>
    <t>英語リーディング４</t>
  </si>
  <si>
    <t>第二外国語４</t>
  </si>
  <si>
    <t>基礎数学４</t>
  </si>
  <si>
    <t>○英語コミュニケーション４</t>
  </si>
  <si>
    <t>○英語リーディング４</t>
  </si>
  <si>
    <t>○第二外国語４</t>
  </si>
  <si>
    <t>○健康・スポーツ学１</t>
  </si>
  <si>
    <t>○英語コミュニケーション１</t>
  </si>
  <si>
    <t>○英語リーディング１</t>
  </si>
  <si>
    <t>○第二外国語１ａ</t>
  </si>
  <si>
    <t>○第二外国語１ｂ</t>
  </si>
  <si>
    <t>技術者倫理を修得</t>
  </si>
  <si>
    <t>ﾛﾎﾞｯﾄ工学</t>
  </si>
  <si>
    <t>ﾒｶﾄﾛﾆｸｽ</t>
  </si>
  <si>
    <t>履修単位</t>
  </si>
  <si>
    <t>履修単位数</t>
  </si>
  <si>
    <t>履修時間数</t>
  </si>
  <si>
    <t>○</t>
  </si>
  <si>
    <t>基礎数学１</t>
  </si>
  <si>
    <t>基礎数学２</t>
  </si>
  <si>
    <t>基礎数学３</t>
  </si>
  <si>
    <t>基礎数学４</t>
  </si>
  <si>
    <t>基礎物理学実験１</t>
  </si>
  <si>
    <t>基礎物理学実験２</t>
  </si>
  <si>
    <t>基礎化学実験１</t>
  </si>
  <si>
    <t>△</t>
  </si>
  <si>
    <t>△</t>
  </si>
  <si>
    <t>卒業研究１　学習時間</t>
  </si>
  <si>
    <t>卒業研究２　学習時間</t>
  </si>
  <si>
    <t>△</t>
  </si>
  <si>
    <t>○</t>
  </si>
  <si>
    <t>△</t>
  </si>
  <si>
    <t>＊2</t>
  </si>
  <si>
    <t>○工業力学・演習１</t>
  </si>
  <si>
    <t>○工業力学・演習２</t>
  </si>
  <si>
    <t>流れ学・演習</t>
  </si>
  <si>
    <t>○流れ学・演習</t>
  </si>
  <si>
    <t>熱力学・演習</t>
  </si>
  <si>
    <t>○熱力学・演習</t>
  </si>
  <si>
    <t>工業熱力学</t>
  </si>
  <si>
    <t>機械力学・演習</t>
  </si>
  <si>
    <t>機械工学実験１</t>
  </si>
  <si>
    <t>○機械工学実験１</t>
  </si>
  <si>
    <t>機械工学実験２</t>
  </si>
  <si>
    <t>△材料力学・演習１／２</t>
  </si>
  <si>
    <t>微分方程式</t>
  </si>
  <si>
    <t>機械のﾀﾞｲﾅﾐｸｽ</t>
  </si>
  <si>
    <t>基礎数学１実習</t>
  </si>
  <si>
    <t>流体機械</t>
  </si>
  <si>
    <t>実験工学・演習</t>
  </si>
  <si>
    <t>3～4</t>
  </si>
  <si>
    <t>1～2</t>
  </si>
  <si>
    <t>2～4</t>
  </si>
  <si>
    <t>○</t>
  </si>
  <si>
    <t>基礎数学１</t>
  </si>
  <si>
    <t>基礎数学２</t>
  </si>
  <si>
    <t>基礎数学３</t>
  </si>
  <si>
    <t>基礎数学４</t>
  </si>
  <si>
    <t>基礎数学３実習</t>
  </si>
  <si>
    <t>基礎物理学１</t>
  </si>
  <si>
    <t>基礎物理学２</t>
  </si>
  <si>
    <t>第２外</t>
  </si>
  <si>
    <t>理系基礎</t>
  </si>
  <si>
    <t>共通基礎</t>
  </si>
  <si>
    <t>学科専門</t>
  </si>
  <si>
    <t>複合領域</t>
  </si>
  <si>
    <t>教職</t>
  </si>
  <si>
    <t>大学院</t>
  </si>
  <si>
    <t>記入日</t>
  </si>
  <si>
    <t>研究室</t>
  </si>
  <si>
    <t>学年</t>
  </si>
  <si>
    <t>組</t>
  </si>
  <si>
    <t>番号</t>
  </si>
  <si>
    <t>氏名</t>
  </si>
  <si>
    <t>学習・教育目標の達成度</t>
  </si>
  <si>
    <t>人文語学</t>
  </si>
  <si>
    <t>物理学Ｅ</t>
  </si>
  <si>
    <t>周期表の化学</t>
  </si>
  <si>
    <t>構造と物性の化学</t>
  </si>
  <si>
    <t>反応と合成の化学</t>
  </si>
  <si>
    <t>生物化学</t>
  </si>
  <si>
    <t>情報処理１</t>
  </si>
  <si>
    <t>情報処理２</t>
  </si>
  <si>
    <t>情報処理・演習１</t>
  </si>
  <si>
    <t>情報処理・演習２</t>
  </si>
  <si>
    <t>図形科学</t>
  </si>
  <si>
    <t>基礎電気回路１</t>
  </si>
  <si>
    <t>基礎電気回路２</t>
  </si>
  <si>
    <t>物性科学</t>
  </si>
  <si>
    <t>固体の力学</t>
  </si>
  <si>
    <t>科学技術英語１</t>
  </si>
  <si>
    <t>科学技術英語２</t>
  </si>
  <si>
    <t>測量学</t>
  </si>
  <si>
    <t>統計工学</t>
  </si>
  <si>
    <t>工業力学・演習１</t>
  </si>
  <si>
    <t>工業力学・演習２</t>
  </si>
  <si>
    <t>材料力学・演習１</t>
  </si>
  <si>
    <t>STEP 3</t>
  </si>
  <si>
    <t>各シートの切り替えは，ワークシートの下に表示されるタブと，矢印で操作してください．</t>
  </si>
  <si>
    <t>シートの説明</t>
  </si>
  <si>
    <t>使い方</t>
  </si>
  <si>
    <t>全体の使い方説明．</t>
  </si>
  <si>
    <t>ロボット工学</t>
  </si>
  <si>
    <t>制御工学１</t>
  </si>
  <si>
    <t>制御工学２</t>
  </si>
  <si>
    <t>計測工学</t>
  </si>
  <si>
    <t>コンピュータ機械工学</t>
  </si>
  <si>
    <t>機械工学講座</t>
  </si>
  <si>
    <t>インテリジェンス工学</t>
  </si>
  <si>
    <t>信頼性設計</t>
  </si>
  <si>
    <t>メカトロニクス実習</t>
  </si>
  <si>
    <t>機械工学実験１</t>
  </si>
  <si>
    <t>機械工学実験２</t>
  </si>
  <si>
    <t>機械製図</t>
  </si>
  <si>
    <t>機械設計製図１</t>
  </si>
  <si>
    <t>機械設計製図２</t>
  </si>
  <si>
    <t>機械システム設計実習</t>
  </si>
  <si>
    <t>ゼミナール１</t>
  </si>
  <si>
    <t>ゼミナール２</t>
  </si>
  <si>
    <t>卒業研究１</t>
  </si>
  <si>
    <t>卒業研究２</t>
  </si>
  <si>
    <t>宇宙科学</t>
  </si>
  <si>
    <t>生体工学</t>
  </si>
  <si>
    <t>生命科学</t>
  </si>
  <si>
    <t>人間工学</t>
  </si>
  <si>
    <t>環境と技術</t>
  </si>
  <si>
    <t>環境計画</t>
  </si>
  <si>
    <t>工業法規</t>
  </si>
  <si>
    <t>工業経営</t>
  </si>
  <si>
    <t>4年次に研究室にて取り組む卒業研究に関して，教員の指導のもとに卒業研究に取り組んだ時間を，週ごとに記入してください．</t>
  </si>
  <si>
    <t>提出用</t>
  </si>
  <si>
    <t>「卒業・JABEE判定」，「学習目標の達成度」のシートの概要が自動的に表示されます．前学期のよかった点・反省点，今学期の学習の目標を入力し，印刷して教員へ提出してください．</t>
  </si>
  <si>
    <t>○機械力学・演習</t>
  </si>
  <si>
    <t>△機械要素設計／機械システム設計</t>
  </si>
  <si>
    <t>○技術者倫理</t>
  </si>
  <si>
    <t>微分方程式</t>
  </si>
  <si>
    <t>線形代数学１</t>
  </si>
  <si>
    <t>線形代数学２</t>
  </si>
  <si>
    <t>微分積分学１</t>
  </si>
  <si>
    <t>微分積分学２</t>
  </si>
  <si>
    <t>実験工学・演習</t>
  </si>
  <si>
    <t>情報処理２</t>
  </si>
  <si>
    <t>代数２</t>
  </si>
  <si>
    <t>「単位入力」，「卒業研究学習時間入力」のシートに入力をすると，学習の達成度の概要と詳細が表示されます．詳細は，学習・教育目標を達成するための授業の流れと同じもので，単位を取得した科目は塗りつぶされます．次の学期の履修科目を選択するに当たり，参考にしてください．</t>
  </si>
  <si>
    <t>利用上の注意</t>
  </si>
  <si>
    <t>このチェックシートで卒業できると判定されても，入力ミス等が発生する可能性があります．卒業判定は，このチェックシートだけに頼らず，成績表で確認するようにしてください．</t>
  </si>
  <si>
    <t>卒研１</t>
  </si>
  <si>
    <t>卒研２</t>
  </si>
  <si>
    <t>物理学Ｄ</t>
  </si>
  <si>
    <t>統計工学</t>
  </si>
  <si>
    <t>機械要素設計</t>
  </si>
  <si>
    <t>機械システム設計</t>
  </si>
  <si>
    <t>△</t>
  </si>
  <si>
    <t>◎</t>
  </si>
  <si>
    <t>履修時間</t>
  </si>
  <si>
    <t>統計工学</t>
  </si>
  <si>
    <t>物理学A</t>
  </si>
  <si>
    <t>物理学D</t>
  </si>
  <si>
    <t>材料力学・演習１</t>
  </si>
  <si>
    <t>材料力学・演習２</t>
  </si>
  <si>
    <t>機械要素設計</t>
  </si>
  <si>
    <t>機械ｼｽﾃﾑ設計</t>
  </si>
  <si>
    <t>機械ｼｽﾃﾑ設計実習</t>
  </si>
  <si>
    <t>ﾒｶﾄﾛﾆｸｽ実習</t>
  </si>
  <si>
    <t>機械ｼｽﾃﾑ設計実習</t>
  </si>
  <si>
    <t>ﾒｶﾄﾛﾆｸｽ実習</t>
  </si>
  <si>
    <t>(A)</t>
  </si>
  <si>
    <t>(B)</t>
  </si>
  <si>
    <t>(C)</t>
  </si>
  <si>
    <t>(D)</t>
  </si>
  <si>
    <t>(E)</t>
  </si>
  <si>
    <t>(F)</t>
  </si>
  <si>
    <t>(G)</t>
  </si>
  <si>
    <t>総文</t>
  </si>
  <si>
    <t>健ス</t>
  </si>
  <si>
    <t>第１外</t>
  </si>
  <si>
    <t>「単位入力」，「卒業研究学習時間入力」のシートに入力をすると，これまでに学習した時間，および，キーワードごとの学習時間が表示されます．条件時間は，JABEE認定を受けるために設定されている条件ですが，機械工学科の卒業条件を満たせば，自動的に学習時間も条件を満たすようになっています．
次の学期の履修科目を選択するに当たり，キーワードごとの学習状況を参考にしてください．</t>
  </si>
  <si>
    <t>卒業・JABEE判定</t>
  </si>
  <si>
    <t>「単位入力」のシートに入力をすると，卒業条件とJABEE認定のために必要となる要件についての判定結果が表示されます．</t>
  </si>
  <si>
    <t>工業英語</t>
  </si>
  <si>
    <t>科学情報</t>
  </si>
  <si>
    <t>キーワード</t>
  </si>
  <si>
    <t>総時間</t>
  </si>
  <si>
    <t>JABEE</t>
  </si>
  <si>
    <t>機械工学科　自己点検用　チェックシートの使い方</t>
  </si>
  <si>
    <t>このチェックシートは，機械工学科の学習・教育目標の達成度を自己点検し，履修計画に反映させてもらうことを目指して作成しました．使い方は，</t>
  </si>
  <si>
    <t>STEP 1</t>
  </si>
  <si>
    <t>STEP 2</t>
  </si>
  <si>
    <r>
      <t>「</t>
    </r>
    <r>
      <rPr>
        <sz val="11"/>
        <color indexed="10"/>
        <rFont val="ＭＳ Ｐゴシック"/>
        <family val="3"/>
      </rPr>
      <t>単位入力</t>
    </r>
    <r>
      <rPr>
        <sz val="11"/>
        <rFont val="ＭＳ Ｐゴシック"/>
        <family val="3"/>
      </rPr>
      <t>」シートに，これまでに習得した科目の「取得」欄に「２」を，履修する科目の「取得」欄に「１」を入力する．</t>
    </r>
  </si>
  <si>
    <t>前の学年の授業でのよかった点</t>
  </si>
  <si>
    <t>前の学年の授業での反省点</t>
  </si>
  <si>
    <t>今年の目標</t>
  </si>
  <si>
    <t>2･後</t>
  </si>
  <si>
    <t>3･後</t>
  </si>
  <si>
    <t>4･前</t>
  </si>
  <si>
    <t>2･前</t>
  </si>
  <si>
    <t>3･前</t>
  </si>
  <si>
    <t>4･後</t>
  </si>
  <si>
    <t>単位入力</t>
  </si>
  <si>
    <t>機械工学科に設置されている授業が一覧表になっています．これまでに単位を取得した科目の，「取得」欄に「１」を入力すると，各種の判定が自動的に行われます．表を横にスクロールすると，各授業の学習時間，含まれるキーワードがわかります．</t>
  </si>
  <si>
    <t>卒業研究学習時間入力</t>
  </si>
  <si>
    <t>機械力学・演習</t>
  </si>
  <si>
    <t>流れ学・演習</t>
  </si>
  <si>
    <t>機械のダイナミクス</t>
  </si>
  <si>
    <t>機械振動学</t>
  </si>
  <si>
    <t>流体力学１</t>
  </si>
  <si>
    <t>流体力学２</t>
  </si>
  <si>
    <t>流体機械</t>
  </si>
  <si>
    <t>工業英語</t>
  </si>
  <si>
    <t>先進固体力学</t>
  </si>
  <si>
    <t>熱流体・エネルギー</t>
  </si>
  <si>
    <t>熱流体・ｴﾈﾙｷﾞｰ</t>
  </si>
  <si>
    <t>第一外国語</t>
  </si>
  <si>
    <t>物理学Ｂ</t>
  </si>
  <si>
    <t>＊2</t>
  </si>
  <si>
    <t>○</t>
  </si>
  <si>
    <t>1・後</t>
  </si>
  <si>
    <t>2・前</t>
  </si>
  <si>
    <t>弾性力学・ＦＥＭ解析</t>
  </si>
  <si>
    <t>4・前</t>
  </si>
  <si>
    <t>機械工学通論</t>
  </si>
  <si>
    <t>3・後</t>
  </si>
  <si>
    <t>3・前</t>
  </si>
  <si>
    <t>ものづくり原論</t>
  </si>
  <si>
    <t>1・前</t>
  </si>
  <si>
    <t>機械工作</t>
  </si>
  <si>
    <t>4・後</t>
  </si>
  <si>
    <t>4･後</t>
  </si>
  <si>
    <t>知的財産法</t>
  </si>
  <si>
    <t>製品開発論</t>
  </si>
  <si>
    <t>前</t>
  </si>
  <si>
    <t>後</t>
  </si>
  <si>
    <t>機械工学通論</t>
  </si>
  <si>
    <t>ものづくり原論</t>
  </si>
  <si>
    <t>機械工作</t>
  </si>
  <si>
    <t>物理学B</t>
  </si>
  <si>
    <t>注：裏面に学習教育目標（A）～（G）を書いて，本紙を提出すること。</t>
  </si>
  <si>
    <t>　機械工学科　学習自己点検票</t>
  </si>
  <si>
    <r>
      <t>「</t>
    </r>
    <r>
      <rPr>
        <sz val="11"/>
        <color indexed="10"/>
        <rFont val="ＭＳ Ｐゴシック"/>
        <family val="3"/>
      </rPr>
      <t>卒業研究学習時間入力</t>
    </r>
    <r>
      <rPr>
        <sz val="11"/>
        <rFont val="ＭＳ Ｐゴシック"/>
        <family val="3"/>
      </rPr>
      <t>」シートに，卒業研究に関する学習時間を毎週入力する．（卒研履修者）</t>
    </r>
  </si>
  <si>
    <t>1日当たり平均</t>
  </si>
  <si>
    <t>アンケート</t>
  </si>
  <si>
    <t>前年度前期の
自己学習時間</t>
  </si>
  <si>
    <t>前年度後期の
自己学習時間</t>
  </si>
  <si>
    <t>時間
(授業時間外の
学習時間）</t>
  </si>
  <si>
    <t>○基礎電気回路１</t>
  </si>
  <si>
    <t>○機械工学実験２</t>
  </si>
  <si>
    <t>機械工学通論</t>
  </si>
  <si>
    <t>機械工作</t>
  </si>
  <si>
    <t>卒業研究論文審査会における項目ごとの評価点(指導教員より伝えられた点数を以下に入力)</t>
  </si>
  <si>
    <t>プレゼンテーション</t>
  </si>
  <si>
    <t>点</t>
  </si>
  <si>
    <t>質疑応答</t>
  </si>
  <si>
    <t>要旨</t>
  </si>
  <si>
    <t>今年度の授業でよかった点</t>
  </si>
  <si>
    <t>今年度の授業での反省点</t>
  </si>
  <si>
    <t>卒業研究論文審査会の感想や、今後の審査会、および卒業研究全般に対する意見・展望</t>
  </si>
  <si>
    <t>10カリ-17春</t>
  </si>
  <si>
    <t>　機械工学科　学習自己点検票 (最終提出用, 4年生のみ2月に提出)</t>
  </si>
  <si>
    <t>自己評価</t>
  </si>
  <si>
    <t>達成度の自己評価の欄に、各項目の能力を修得することができたかどうかを、4段階で自己評価して記入してください。(4: 十分に修得できた ←←←  →→→  1: 修得できなかった)</t>
  </si>
  <si>
    <t>STEP 4</t>
  </si>
  <si>
    <r>
      <rPr>
        <sz val="11"/>
        <color indexed="10"/>
        <rFont val="ＭＳ Ｐゴシック"/>
        <family val="3"/>
      </rPr>
      <t>裏面に学習教育目標（Ａ）～（Ｇ）を手書き</t>
    </r>
    <r>
      <rPr>
        <sz val="11"/>
        <rFont val="ＭＳ Ｐゴシック"/>
        <family val="3"/>
      </rPr>
      <t>し，提出する．</t>
    </r>
  </si>
  <si>
    <r>
      <t>(4月提出) 「</t>
    </r>
    <r>
      <rPr>
        <sz val="11"/>
        <color indexed="10"/>
        <rFont val="ＭＳ Ｐゴシック"/>
        <family val="3"/>
      </rPr>
      <t>提出用</t>
    </r>
    <r>
      <rPr>
        <sz val="11"/>
        <rFont val="ＭＳ Ｐゴシック"/>
        <family val="3"/>
      </rPr>
      <t>」シートに，学年・組・番号・氏名，研究室名，前の学年の授業のよかった点，前の学年の授業での反省点，今年の目標，自己学習時間を入力し，A4で印刷する．</t>
    </r>
  </si>
  <si>
    <r>
      <t>(4年次2月提出) 「</t>
    </r>
    <r>
      <rPr>
        <sz val="11"/>
        <color indexed="10"/>
        <rFont val="ＭＳ Ｐゴシック"/>
        <family val="3"/>
      </rPr>
      <t>最終</t>
    </r>
    <r>
      <rPr>
        <sz val="11"/>
        <color indexed="10"/>
        <rFont val="ＭＳ Ｐゴシック"/>
        <family val="3"/>
      </rPr>
      <t>提出用</t>
    </r>
    <r>
      <rPr>
        <sz val="11"/>
        <rFont val="ＭＳ Ｐゴシック"/>
        <family val="3"/>
      </rPr>
      <t>」シートに，学年・組・番号・氏名，研究室名，今年度の授業でよかった点，今年度の授業での反省点，卒業研究論文審査会の感想や今後の審査会および卒業研究全般に対する意見・展望を入力し，A4で印刷す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</si>
</sst>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0\)"/>
    <numFmt numFmtId="178" formatCode="0_);[Red]\(0\)"/>
    <numFmt numFmtId="179" formatCode="g/&quot;時間／1日&quot;"/>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b/>
      <sz val="11"/>
      <name val="ＭＳ ゴシック"/>
      <family val="3"/>
    </font>
    <font>
      <sz val="11"/>
      <name val="ＭＳ ゴシック"/>
      <family val="3"/>
    </font>
    <font>
      <sz val="9"/>
      <name val="ＭＳ ゴシック"/>
      <family val="3"/>
    </font>
    <font>
      <sz val="6"/>
      <name val="ＭＳ Ｐゴシック"/>
      <family val="3"/>
    </font>
    <font>
      <b/>
      <u val="single"/>
      <sz val="11"/>
      <name val="ＭＳ ゴシック"/>
      <family val="3"/>
    </font>
    <font>
      <sz val="10"/>
      <name val="ＭＳ Ｐ明朝"/>
      <family val="1"/>
    </font>
    <font>
      <sz val="8"/>
      <name val="ＭＳ Ｐ明朝"/>
      <family val="1"/>
    </font>
    <font>
      <b/>
      <u val="single"/>
      <sz val="9"/>
      <name val="ＭＳ ゴシック"/>
      <family val="3"/>
    </font>
    <font>
      <b/>
      <sz val="9"/>
      <name val="ＭＳ Ｐゴシック"/>
      <family val="3"/>
    </font>
    <font>
      <sz val="10"/>
      <name val="ＭＳ ゴシック"/>
      <family val="3"/>
    </font>
    <font>
      <sz val="10.5"/>
      <name val="ＭＳ ゴシック"/>
      <family val="3"/>
    </font>
    <font>
      <sz val="10.5"/>
      <color indexed="8"/>
      <name val="ＭＳ ゴシック"/>
      <family val="3"/>
    </font>
    <font>
      <b/>
      <sz val="9"/>
      <name val="ＭＳ ゴシック"/>
      <family val="3"/>
    </font>
    <font>
      <sz val="9"/>
      <color indexed="10"/>
      <name val="ＭＳ ゴシック"/>
      <family val="3"/>
    </font>
    <font>
      <sz val="9"/>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b/>
      <sz val="10"/>
      <color indexed="10"/>
      <name val="ＭＳ Ｐ明朝"/>
      <family val="1"/>
    </font>
    <font>
      <b/>
      <sz val="11"/>
      <color indexed="12"/>
      <name val="ＭＳ ゴシック"/>
      <family val="3"/>
    </font>
    <font>
      <b/>
      <sz val="10"/>
      <color indexed="12"/>
      <name val="ＭＳ Ｐ明朝"/>
      <family val="1"/>
    </font>
    <font>
      <sz val="12"/>
      <name val="ＭＳ ゴシック"/>
      <family val="3"/>
    </font>
    <font>
      <u val="single"/>
      <sz val="11"/>
      <name val="ＭＳ ゴシック"/>
      <family val="3"/>
    </font>
    <font>
      <sz val="8"/>
      <color indexed="8"/>
      <name val="ＭＳ Ｐゴシック"/>
      <family val="3"/>
    </font>
    <font>
      <sz val="9"/>
      <name val="ＭＳ Ｐゴシック"/>
      <family val="3"/>
    </font>
    <font>
      <sz val="10"/>
      <name val="ＭＳ Ｐゴシック"/>
      <family val="3"/>
    </font>
    <font>
      <u val="single"/>
      <sz val="11"/>
      <color indexed="36"/>
      <name val="ＭＳ Ｐゴシック"/>
      <family val="3"/>
    </font>
    <font>
      <sz val="10"/>
      <color indexed="10"/>
      <name val="ＭＳ ゴシック"/>
      <family val="3"/>
    </font>
    <font>
      <sz val="9"/>
      <color indexed="8"/>
      <name val="ＭＳ 明朝"/>
      <family val="1"/>
    </font>
    <font>
      <sz val="10"/>
      <color indexed="8"/>
      <name val="ＭＳ 明朝"/>
      <family val="1"/>
    </font>
    <font>
      <sz val="8"/>
      <color indexed="8"/>
      <name val="ＭＳ 明朝"/>
      <family val="1"/>
    </font>
    <font>
      <sz val="10.5"/>
      <color indexed="8"/>
      <name val="ＭＳ 明朝"/>
      <family val="1"/>
    </font>
    <font>
      <u val="single"/>
      <sz val="11"/>
      <color theme="11"/>
      <name val="ＭＳ Ｐゴシック"/>
      <family val="3"/>
    </font>
    <font>
      <sz val="10"/>
      <color rgb="FFFF0000"/>
      <name val="ＭＳ ゴシック"/>
      <family val="3"/>
    </font>
    <font>
      <b/>
      <sz val="11"/>
      <color rgb="FFFF0000"/>
      <name val="ＭＳ ゴシック"/>
      <family val="3"/>
    </font>
    <font>
      <b/>
      <sz val="10"/>
      <color rgb="FFFF0000"/>
      <name val="ＭＳ Ｐ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color indexed="63"/>
      </top>
      <bottom>
        <color indexed="63"/>
      </bottom>
    </border>
    <border>
      <left style="thick">
        <color indexed="10"/>
      </left>
      <right style="thick">
        <color indexed="10"/>
      </right>
      <top>
        <color indexed="63"/>
      </top>
      <bottom style="thin"/>
    </border>
    <border>
      <left>
        <color indexed="63"/>
      </left>
      <right style="thin"/>
      <top style="thin"/>
      <bottom style="thin"/>
    </border>
    <border>
      <left style="medium">
        <color indexed="10"/>
      </left>
      <right style="medium">
        <color indexed="10"/>
      </right>
      <top style="medium">
        <color indexed="10"/>
      </top>
      <bottom style="thin"/>
    </border>
    <border>
      <left style="medium">
        <color indexed="10"/>
      </left>
      <right style="medium">
        <color indexed="10"/>
      </right>
      <top style="thin"/>
      <bottom style="thin"/>
    </border>
    <border>
      <left style="thin"/>
      <right style="thin"/>
      <top style="thin"/>
      <bottom style="double"/>
    </border>
    <border>
      <left style="thin"/>
      <right>
        <color indexed="63"/>
      </right>
      <top style="thin"/>
      <bottom style="double"/>
    </border>
    <border>
      <left style="medium">
        <color indexed="10"/>
      </left>
      <right style="medium">
        <color indexed="10"/>
      </right>
      <top style="thin"/>
      <bottom style="double"/>
    </border>
    <border>
      <left style="medium">
        <color indexed="10"/>
      </left>
      <right style="medium">
        <color indexed="10"/>
      </right>
      <top>
        <color indexed="63"/>
      </top>
      <bottom style="medium">
        <color indexed="10"/>
      </bottom>
    </border>
    <border>
      <left style="medium">
        <color indexed="10"/>
      </left>
      <right style="medium">
        <color indexed="10"/>
      </right>
      <top style="medium">
        <color indexed="10"/>
      </top>
      <bottom style="medium">
        <color indexed="10"/>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style="medium"/>
      <top>
        <color indexed="63"/>
      </top>
      <bottom>
        <color indexed="63"/>
      </bottom>
    </border>
    <border>
      <left style="medium">
        <color indexed="10"/>
      </left>
      <right style="thin"/>
      <top style="medium">
        <color indexed="10"/>
      </top>
      <bottom style="thin"/>
    </border>
    <border>
      <left style="thin"/>
      <right style="medium">
        <color indexed="10"/>
      </right>
      <top style="medium">
        <color indexed="10"/>
      </top>
      <bottom style="thin"/>
    </border>
    <border>
      <left style="medium">
        <color indexed="10"/>
      </left>
      <right style="thin"/>
      <top style="thin"/>
      <bottom style="thin"/>
    </border>
    <border>
      <left style="thin"/>
      <right style="medium">
        <color indexed="10"/>
      </right>
      <top style="thin"/>
      <bottom style="thin"/>
    </border>
    <border>
      <left style="medium">
        <color indexed="10"/>
      </left>
      <right style="thin"/>
      <top style="thin"/>
      <bottom style="medium">
        <color indexed="10"/>
      </bottom>
    </border>
    <border>
      <left style="thin"/>
      <right style="medium">
        <color indexed="10"/>
      </right>
      <top style="thin"/>
      <bottom style="medium">
        <color indexed="10"/>
      </bottom>
    </border>
    <border>
      <left style="medium">
        <color indexed="10"/>
      </left>
      <right style="medium">
        <color indexed="10"/>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color indexed="10"/>
      </left>
      <right style="medium">
        <color indexed="10"/>
      </right>
      <top style="medium"/>
      <bottom>
        <color indexed="63"/>
      </bottom>
    </border>
    <border>
      <left style="medium">
        <color indexed="10"/>
      </left>
      <right style="medium">
        <color indexed="10"/>
      </right>
      <top style="thin"/>
      <bottom style="medium">
        <color indexed="10"/>
      </bottom>
    </border>
    <border>
      <left style="thick">
        <color indexed="10"/>
      </left>
      <right style="thick">
        <color indexed="10"/>
      </right>
      <top style="thin"/>
      <bottom style="medium">
        <color indexed="10"/>
      </bottom>
    </border>
    <border>
      <left style="medium"/>
      <right style="thin"/>
      <top style="thin"/>
      <bottom style="medium"/>
    </border>
    <border>
      <left style="thin"/>
      <right style="thin"/>
      <top style="thin"/>
      <bottom style="medium"/>
    </border>
    <border>
      <left style="thin"/>
      <right style="thick">
        <color indexed="10"/>
      </right>
      <top style="thin"/>
      <bottom style="medium"/>
    </border>
    <border>
      <left style="medium">
        <color indexed="10"/>
      </left>
      <right style="medium">
        <color indexed="10"/>
      </right>
      <top style="medium">
        <color indexed="10"/>
      </top>
      <bottom>
        <color indexed="63"/>
      </bottom>
    </border>
    <border>
      <left>
        <color indexed="63"/>
      </left>
      <right>
        <color indexed="63"/>
      </right>
      <top>
        <color indexed="63"/>
      </top>
      <bottom style="double"/>
    </border>
    <border>
      <left style="double"/>
      <right style="double"/>
      <top style="double"/>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52" fillId="0" borderId="0" applyNumberFormat="0" applyFill="0" applyBorder="0" applyAlignment="0" applyProtection="0"/>
    <xf numFmtId="0" fontId="36" fillId="4" borderId="0" applyNumberFormat="0" applyBorder="0" applyAlignment="0" applyProtection="0"/>
  </cellStyleXfs>
  <cellXfs count="282">
    <xf numFmtId="0" fontId="0" fillId="0" borderId="0" xfId="0" applyAlignment="1">
      <alignment/>
    </xf>
    <xf numFmtId="49" fontId="5" fillId="0" borderId="0" xfId="0" applyNumberFormat="1" applyFont="1" applyAlignment="1">
      <alignment horizontal="left" vertical="center" wrapText="1" indent="1"/>
    </xf>
    <xf numFmtId="0" fontId="6" fillId="0" borderId="0" xfId="0" applyFont="1" applyAlignment="1">
      <alignment vertical="center" wrapText="1"/>
    </xf>
    <xf numFmtId="49" fontId="6" fillId="0" borderId="10" xfId="0" applyNumberFormat="1" applyFont="1" applyBorder="1" applyAlignment="1">
      <alignment horizontal="center" vertical="center" wrapText="1"/>
    </xf>
    <xf numFmtId="49" fontId="5"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0" fontId="6" fillId="0" borderId="0" xfId="0" applyFont="1" applyFill="1" applyAlignment="1">
      <alignment/>
    </xf>
    <xf numFmtId="49" fontId="6" fillId="0" borderId="10" xfId="0" applyNumberFormat="1" applyFont="1" applyFill="1" applyBorder="1" applyAlignment="1">
      <alignment horizontal="center" vertical="center" wrapText="1"/>
    </xf>
    <xf numFmtId="49" fontId="6" fillId="24" borderId="10" xfId="0" applyNumberFormat="1" applyFont="1" applyFill="1" applyBorder="1" applyAlignment="1">
      <alignment vertical="center" wrapText="1"/>
    </xf>
    <xf numFmtId="0" fontId="6" fillId="24" borderId="10" xfId="0" applyFont="1" applyFill="1" applyBorder="1" applyAlignment="1">
      <alignment horizontal="center" vertical="center" wrapText="1"/>
    </xf>
    <xf numFmtId="0" fontId="6" fillId="24" borderId="10" xfId="0" applyFont="1" applyFill="1" applyBorder="1" applyAlignment="1">
      <alignment vertical="center" wrapText="1"/>
    </xf>
    <xf numFmtId="49" fontId="6" fillId="0" borderId="10" xfId="0" applyNumberFormat="1" applyFont="1" applyBorder="1" applyAlignment="1">
      <alignment horizontal="left" vertical="center" wrapText="1" indent="3"/>
    </xf>
    <xf numFmtId="0"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49" fontId="6" fillId="0" borderId="10" xfId="0" applyNumberFormat="1" applyFont="1" applyBorder="1" applyAlignment="1">
      <alignment horizontal="left" vertical="center" wrapText="1" indent="2"/>
    </xf>
    <xf numFmtId="0" fontId="6" fillId="0" borderId="0" xfId="0" applyNumberFormat="1" applyFont="1" applyAlignment="1">
      <alignment/>
    </xf>
    <xf numFmtId="0" fontId="6" fillId="0" borderId="10" xfId="0" applyNumberFormat="1" applyFont="1" applyFill="1" applyBorder="1" applyAlignment="1">
      <alignment horizontal="center" vertical="center" wrapText="1"/>
    </xf>
    <xf numFmtId="0" fontId="6" fillId="24" borderId="10" xfId="0" applyNumberFormat="1" applyFont="1" applyFill="1" applyBorder="1" applyAlignment="1">
      <alignment/>
    </xf>
    <xf numFmtId="49" fontId="6" fillId="24" borderId="10" xfId="0" applyNumberFormat="1" applyFont="1" applyFill="1" applyBorder="1" applyAlignment="1">
      <alignment horizontal="left" vertical="top" wrapText="1"/>
    </xf>
    <xf numFmtId="49" fontId="6" fillId="24" borderId="10" xfId="0" applyNumberFormat="1" applyFont="1" applyFill="1" applyBorder="1" applyAlignment="1">
      <alignment horizontal="center" vertical="top" wrapText="1"/>
    </xf>
    <xf numFmtId="0" fontId="7" fillId="24" borderId="10" xfId="0" applyFont="1" applyFill="1" applyBorder="1" applyAlignment="1">
      <alignment vertical="top" wrapText="1"/>
    </xf>
    <xf numFmtId="0" fontId="6" fillId="0" borderId="10" xfId="0" applyNumberFormat="1" applyFont="1" applyFill="1" applyBorder="1" applyAlignment="1">
      <alignment/>
    </xf>
    <xf numFmtId="49" fontId="6" fillId="24" borderId="10" xfId="0" applyNumberFormat="1" applyFont="1" applyFill="1" applyBorder="1" applyAlignment="1">
      <alignment horizontal="right" vertical="center" wrapText="1"/>
    </xf>
    <xf numFmtId="0" fontId="6" fillId="0" borderId="0" xfId="0" applyNumberFormat="1" applyFont="1" applyFill="1" applyAlignment="1">
      <alignment/>
    </xf>
    <xf numFmtId="0" fontId="6" fillId="0" borderId="0" xfId="0" applyFont="1" applyBorder="1" applyAlignment="1">
      <alignment/>
    </xf>
    <xf numFmtId="0" fontId="6" fillId="0" borderId="0" xfId="0" applyFont="1" applyBorder="1" applyAlignment="1">
      <alignment wrapText="1"/>
    </xf>
    <xf numFmtId="0" fontId="6" fillId="0" borderId="0" xfId="0" applyFont="1" applyAlignment="1">
      <alignment/>
    </xf>
    <xf numFmtId="0" fontId="6" fillId="0" borderId="0" xfId="0" applyFont="1" applyFill="1" applyBorder="1" applyAlignment="1">
      <alignment/>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176" fontId="10" fillId="0" borderId="10" xfId="0" applyNumberFormat="1" applyFont="1" applyBorder="1" applyAlignment="1">
      <alignment horizontal="center" vertical="center"/>
    </xf>
    <xf numFmtId="0" fontId="6" fillId="0" borderId="10" xfId="0" applyFont="1" applyFill="1" applyBorder="1" applyAlignment="1">
      <alignment/>
    </xf>
    <xf numFmtId="0" fontId="10" fillId="0" borderId="10" xfId="0" applyFont="1" applyBorder="1" applyAlignment="1">
      <alignment/>
    </xf>
    <xf numFmtId="177" fontId="11" fillId="0" borderId="10" xfId="0" applyNumberFormat="1" applyFont="1" applyBorder="1" applyAlignment="1">
      <alignment horizontal="center" vertical="center" wrapText="1"/>
    </xf>
    <xf numFmtId="177" fontId="10" fillId="0" borderId="10" xfId="0" applyNumberFormat="1" applyFont="1" applyBorder="1" applyAlignment="1">
      <alignment horizontal="center" vertical="center"/>
    </xf>
    <xf numFmtId="49" fontId="10" fillId="0" borderId="10" xfId="0" applyNumberFormat="1" applyFont="1" applyFill="1" applyBorder="1" applyAlignment="1">
      <alignment horizontal="center" vertical="center" wrapText="1"/>
    </xf>
    <xf numFmtId="0" fontId="6" fillId="24" borderId="0" xfId="0" applyFont="1" applyFill="1" applyAlignment="1">
      <alignment/>
    </xf>
    <xf numFmtId="0" fontId="6" fillId="24" borderId="10" xfId="0" applyFont="1" applyFill="1" applyBorder="1" applyAlignment="1">
      <alignment/>
    </xf>
    <xf numFmtId="0" fontId="10" fillId="0" borderId="0" xfId="0" applyFont="1" applyBorder="1" applyAlignment="1">
      <alignment horizontal="center" vertical="center" wrapText="1"/>
    </xf>
    <xf numFmtId="0" fontId="6" fillId="0" borderId="0" xfId="0" applyFont="1" applyBorder="1" applyAlignment="1">
      <alignment/>
    </xf>
    <xf numFmtId="49" fontId="6" fillId="0" borderId="0" xfId="0" applyNumberFormat="1" applyFont="1" applyBorder="1" applyAlignment="1">
      <alignment horizontal="left" vertical="center" wrapText="1"/>
    </xf>
    <xf numFmtId="0" fontId="6" fillId="0" borderId="0" xfId="0" applyFont="1" applyBorder="1" applyAlignment="1">
      <alignment vertical="center" wrapText="1"/>
    </xf>
    <xf numFmtId="0" fontId="6" fillId="0" borderId="0" xfId="0" applyFont="1" applyFill="1" applyBorder="1" applyAlignment="1">
      <alignment/>
    </xf>
    <xf numFmtId="0" fontId="6" fillId="0" borderId="0" xfId="0" applyNumberFormat="1" applyFont="1" applyFill="1" applyBorder="1" applyAlignment="1">
      <alignment/>
    </xf>
    <xf numFmtId="0" fontId="0" fillId="0" borderId="0" xfId="0" applyAlignment="1">
      <alignment horizontal="center"/>
    </xf>
    <xf numFmtId="0" fontId="0" fillId="0" borderId="0" xfId="0"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right"/>
    </xf>
    <xf numFmtId="0" fontId="0" fillId="0" borderId="14" xfId="0" applyBorder="1" applyAlignment="1">
      <alignment horizontal="center"/>
    </xf>
    <xf numFmtId="0" fontId="7" fillId="0" borderId="0" xfId="0" applyFont="1" applyBorder="1" applyAlignment="1">
      <alignment horizontal="justify" vertical="top" wrapText="1"/>
    </xf>
    <xf numFmtId="0" fontId="7" fillId="24" borderId="0" xfId="0" applyFont="1" applyFill="1" applyBorder="1" applyAlignment="1">
      <alignment horizontal="justify" vertical="top"/>
    </xf>
    <xf numFmtId="0" fontId="7" fillId="0" borderId="0" xfId="0" applyFont="1" applyBorder="1" applyAlignment="1">
      <alignment/>
    </xf>
    <xf numFmtId="0" fontId="12" fillId="24" borderId="0" xfId="0" applyFont="1" applyFill="1" applyBorder="1" applyAlignment="1">
      <alignment horizontal="justify" vertical="top"/>
    </xf>
    <xf numFmtId="0" fontId="7" fillId="0" borderId="0" xfId="0" applyFont="1" applyBorder="1" applyAlignment="1">
      <alignment vertical="top" wrapText="1"/>
    </xf>
    <xf numFmtId="0" fontId="7" fillId="24" borderId="0" xfId="0" applyFont="1" applyFill="1" applyBorder="1" applyAlignment="1">
      <alignment vertical="top"/>
    </xf>
    <xf numFmtId="0" fontId="7" fillId="21" borderId="0" xfId="0" applyFont="1" applyFill="1" applyBorder="1" applyAlignment="1">
      <alignment vertical="top"/>
    </xf>
    <xf numFmtId="0" fontId="12" fillId="21" borderId="0" xfId="0" applyFont="1" applyFill="1" applyBorder="1" applyAlignment="1">
      <alignment horizontal="justify" vertical="top"/>
    </xf>
    <xf numFmtId="0" fontId="7" fillId="21" borderId="0" xfId="0" applyFont="1" applyFill="1" applyBorder="1" applyAlignment="1">
      <alignment horizontal="justify" vertical="top"/>
    </xf>
    <xf numFmtId="49" fontId="6" fillId="0" borderId="15"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0" xfId="0" applyFont="1" applyAlignment="1">
      <alignment horizontal="center"/>
    </xf>
    <xf numFmtId="0" fontId="6" fillId="0" borderId="20" xfId="0" applyFont="1" applyBorder="1" applyAlignment="1">
      <alignment/>
    </xf>
    <xf numFmtId="0" fontId="6" fillId="0" borderId="21" xfId="0" applyFont="1" applyBorder="1" applyAlignment="1">
      <alignment/>
    </xf>
    <xf numFmtId="0" fontId="6" fillId="0" borderId="10" xfId="0" applyFont="1" applyBorder="1" applyAlignment="1">
      <alignment/>
    </xf>
    <xf numFmtId="0" fontId="6" fillId="0" borderId="10" xfId="0" applyFont="1" applyBorder="1" applyAlignment="1">
      <alignment horizontal="center" vertical="center"/>
    </xf>
    <xf numFmtId="0" fontId="6" fillId="0" borderId="0" xfId="0" applyFont="1" applyFill="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0" fontId="6" fillId="0" borderId="22" xfId="0" applyFont="1" applyBorder="1" applyAlignment="1">
      <alignment/>
    </xf>
    <xf numFmtId="0" fontId="6" fillId="0" borderId="23" xfId="0" applyFont="1" applyBorder="1" applyAlignment="1">
      <alignment horizontal="center"/>
    </xf>
    <xf numFmtId="0" fontId="6" fillId="0" borderId="24" xfId="0" applyFont="1" applyBorder="1" applyAlignment="1">
      <alignment/>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10" fillId="0" borderId="24" xfId="0" applyFont="1" applyBorder="1" applyAlignment="1">
      <alignment horizontal="center" vertical="center" wrapText="1"/>
    </xf>
    <xf numFmtId="0" fontId="6" fillId="24" borderId="24" xfId="0" applyFont="1" applyFill="1" applyBorder="1" applyAlignment="1">
      <alignment/>
    </xf>
    <xf numFmtId="176" fontId="10" fillId="0" borderId="24" xfId="0" applyNumberFormat="1" applyFont="1" applyBorder="1" applyAlignment="1">
      <alignment horizontal="center" vertical="center"/>
    </xf>
    <xf numFmtId="0" fontId="6" fillId="0" borderId="28" xfId="0" applyNumberFormat="1" applyFont="1" applyFill="1" applyBorder="1" applyAlignment="1">
      <alignment horizontal="center" vertical="center" wrapText="1"/>
    </xf>
    <xf numFmtId="0" fontId="6" fillId="24" borderId="28" xfId="0" applyNumberFormat="1" applyFont="1" applyFill="1" applyBorder="1" applyAlignment="1">
      <alignment/>
    </xf>
    <xf numFmtId="0" fontId="6" fillId="0" borderId="28" xfId="0" applyNumberFormat="1" applyFont="1" applyFill="1" applyBorder="1" applyAlignment="1">
      <alignment/>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horizontal="center"/>
    </xf>
    <xf numFmtId="0" fontId="6" fillId="0" borderId="23" xfId="0" applyFont="1" applyBorder="1" applyAlignment="1">
      <alignment/>
    </xf>
    <xf numFmtId="0" fontId="6" fillId="0" borderId="34" xfId="0" applyFont="1" applyBorder="1" applyAlignment="1">
      <alignment horizontal="center"/>
    </xf>
    <xf numFmtId="0" fontId="14" fillId="0" borderId="10" xfId="0" applyNumberFormat="1" applyFont="1" applyFill="1" applyBorder="1" applyAlignment="1">
      <alignment horizontal="left" vertical="top"/>
    </xf>
    <xf numFmtId="0" fontId="15" fillId="0" borderId="0" xfId="0" applyFont="1" applyBorder="1" applyAlignment="1">
      <alignment horizontal="justify" wrapText="1"/>
    </xf>
    <xf numFmtId="0" fontId="14" fillId="0" borderId="0" xfId="0" applyFont="1" applyAlignment="1">
      <alignment wrapText="1"/>
    </xf>
    <xf numFmtId="0" fontId="16" fillId="0" borderId="0" xfId="0" applyFont="1" applyBorder="1" applyAlignment="1">
      <alignment horizontal="justify" wrapText="1"/>
    </xf>
    <xf numFmtId="0" fontId="5" fillId="0" borderId="0" xfId="0" applyFont="1" applyAlignment="1">
      <alignment/>
    </xf>
    <xf numFmtId="0" fontId="6" fillId="0" borderId="35" xfId="0" applyFont="1" applyBorder="1" applyAlignment="1">
      <alignment horizontal="center"/>
    </xf>
    <xf numFmtId="0" fontId="6" fillId="0" borderId="0" xfId="0" applyFont="1" applyFill="1" applyBorder="1" applyAlignment="1">
      <alignment horizontal="left"/>
    </xf>
    <xf numFmtId="0" fontId="5" fillId="0" borderId="0" xfId="0" applyFont="1" applyBorder="1" applyAlignment="1">
      <alignment/>
    </xf>
    <xf numFmtId="0" fontId="18" fillId="0" borderId="0" xfId="0" applyFont="1" applyBorder="1" applyAlignment="1">
      <alignment horizontal="justify" vertical="top" wrapText="1"/>
    </xf>
    <xf numFmtId="0" fontId="7" fillId="0" borderId="36" xfId="0" applyFont="1" applyBorder="1" applyAlignment="1">
      <alignment/>
    </xf>
    <xf numFmtId="0" fontId="17" fillId="0" borderId="37" xfId="0" applyFont="1" applyBorder="1" applyAlignment="1">
      <alignment horizontal="center" wrapText="1"/>
    </xf>
    <xf numFmtId="0" fontId="7" fillId="0" borderId="37" xfId="0" applyFont="1" applyBorder="1" applyAlignment="1">
      <alignment wrapText="1"/>
    </xf>
    <xf numFmtId="49" fontId="6" fillId="0" borderId="29" xfId="0" applyNumberFormat="1" applyFont="1" applyFill="1" applyBorder="1" applyAlignment="1">
      <alignment horizontal="center" vertical="center" wrapText="1"/>
    </xf>
    <xf numFmtId="0" fontId="6" fillId="0" borderId="30" xfId="0" applyFont="1" applyFill="1" applyBorder="1" applyAlignment="1" applyProtection="1">
      <alignment/>
      <protection locked="0"/>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56" fontId="0" fillId="25" borderId="42" xfId="0" applyNumberFormat="1" applyFill="1" applyBorder="1" applyAlignment="1" applyProtection="1">
      <alignment horizontal="center"/>
      <protection locked="0"/>
    </xf>
    <xf numFmtId="0" fontId="0" fillId="25" borderId="43" xfId="0" applyFill="1" applyBorder="1" applyAlignment="1" applyProtection="1">
      <alignment horizontal="center"/>
      <protection locked="0"/>
    </xf>
    <xf numFmtId="0" fontId="0" fillId="25" borderId="44" xfId="0" applyFill="1" applyBorder="1" applyAlignment="1" applyProtection="1">
      <alignment horizontal="center"/>
      <protection locked="0"/>
    </xf>
    <xf numFmtId="0" fontId="0" fillId="25" borderId="45" xfId="0" applyFill="1" applyBorder="1" applyAlignment="1" applyProtection="1">
      <alignment horizontal="center"/>
      <protection locked="0"/>
    </xf>
    <xf numFmtId="0" fontId="0" fillId="25" borderId="46" xfId="0" applyFill="1" applyBorder="1" applyAlignment="1" applyProtection="1">
      <alignment horizontal="center"/>
      <protection locked="0"/>
    </xf>
    <xf numFmtId="0" fontId="0" fillId="25" borderId="47" xfId="0" applyFill="1" applyBorder="1" applyAlignment="1" applyProtection="1">
      <alignment horizontal="center"/>
      <protection locked="0"/>
    </xf>
    <xf numFmtId="9" fontId="6" fillId="0" borderId="0" xfId="0" applyNumberFormat="1" applyFont="1" applyBorder="1" applyAlignment="1">
      <alignment/>
    </xf>
    <xf numFmtId="0" fontId="6" fillId="0" borderId="48" xfId="0" applyFont="1" applyFill="1" applyBorder="1" applyAlignment="1">
      <alignment/>
    </xf>
    <xf numFmtId="0" fontId="6" fillId="0" borderId="48" xfId="0" applyFont="1" applyFill="1" applyBorder="1" applyAlignment="1">
      <alignment horizontal="justify" vertical="top" wrapText="1"/>
    </xf>
    <xf numFmtId="0" fontId="9" fillId="0" borderId="48" xfId="0" applyFont="1" applyFill="1" applyBorder="1" applyAlignment="1">
      <alignment horizontal="justify" vertical="top" wrapText="1"/>
    </xf>
    <xf numFmtId="0" fontId="6" fillId="0" borderId="48" xfId="0" applyFont="1" applyFill="1" applyBorder="1" applyAlignment="1">
      <alignment vertical="top" wrapText="1"/>
    </xf>
    <xf numFmtId="0" fontId="6" fillId="0" borderId="34" xfId="0" applyFont="1" applyBorder="1" applyAlignment="1">
      <alignment/>
    </xf>
    <xf numFmtId="9" fontId="6" fillId="24" borderId="48" xfId="42" applyFont="1" applyFill="1" applyBorder="1" applyAlignment="1">
      <alignment/>
    </xf>
    <xf numFmtId="9" fontId="6" fillId="24" borderId="48" xfId="42" applyFont="1" applyFill="1" applyBorder="1" applyAlignment="1">
      <alignment horizontal="right" vertical="top"/>
    </xf>
    <xf numFmtId="9" fontId="6" fillId="24" borderId="48" xfId="42" applyFont="1" applyFill="1" applyBorder="1" applyAlignment="1">
      <alignment vertical="top"/>
    </xf>
    <xf numFmtId="0" fontId="6" fillId="21" borderId="48" xfId="0" applyFont="1" applyFill="1" applyBorder="1" applyAlignment="1">
      <alignment horizontal="justify" vertical="top"/>
    </xf>
    <xf numFmtId="0" fontId="6" fillId="0" borderId="12" xfId="0" applyFont="1" applyFill="1" applyBorder="1" applyAlignment="1">
      <alignment horizontal="left"/>
    </xf>
    <xf numFmtId="0" fontId="6" fillId="0" borderId="13" xfId="0" applyFont="1" applyBorder="1" applyAlignment="1">
      <alignment/>
    </xf>
    <xf numFmtId="0" fontId="7" fillId="0" borderId="13" xfId="0" applyFont="1" applyBorder="1" applyAlignment="1">
      <alignment/>
    </xf>
    <xf numFmtId="0" fontId="6" fillId="0" borderId="49" xfId="0" applyFont="1" applyFill="1" applyBorder="1" applyAlignment="1">
      <alignment horizontal="left"/>
    </xf>
    <xf numFmtId="0" fontId="6" fillId="0" borderId="50" xfId="0" applyFont="1" applyFill="1" applyBorder="1" applyAlignment="1">
      <alignment horizontal="left"/>
    </xf>
    <xf numFmtId="0" fontId="6" fillId="0" borderId="36" xfId="0" applyFont="1" applyBorder="1" applyAlignment="1">
      <alignment/>
    </xf>
    <xf numFmtId="0" fontId="12" fillId="0" borderId="0" xfId="0" applyFont="1" applyBorder="1" applyAlignment="1">
      <alignment horizontal="justify" vertical="top" wrapText="1"/>
    </xf>
    <xf numFmtId="0" fontId="19" fillId="0" borderId="0" xfId="0" applyFont="1" applyBorder="1" applyAlignment="1">
      <alignment horizontal="justify" vertical="top" wrapText="1"/>
    </xf>
    <xf numFmtId="0" fontId="6" fillId="24" borderId="49" xfId="0" applyFont="1" applyFill="1" applyBorder="1" applyAlignment="1">
      <alignment horizontal="left"/>
    </xf>
    <xf numFmtId="0" fontId="6" fillId="0" borderId="49" xfId="0" applyFont="1" applyBorder="1" applyAlignment="1">
      <alignment/>
    </xf>
    <xf numFmtId="0" fontId="6" fillId="0" borderId="49" xfId="0" applyFont="1" applyBorder="1" applyAlignment="1">
      <alignment horizontal="left" wrapText="1"/>
    </xf>
    <xf numFmtId="0" fontId="6" fillId="21" borderId="49" xfId="0" applyFont="1" applyFill="1" applyBorder="1" applyAlignment="1">
      <alignment horizontal="left"/>
    </xf>
    <xf numFmtId="0" fontId="6" fillId="0" borderId="50" xfId="0" applyFont="1" applyBorder="1" applyAlignment="1">
      <alignment/>
    </xf>
    <xf numFmtId="0" fontId="19" fillId="0" borderId="36" xfId="0" applyFont="1" applyBorder="1" applyAlignment="1">
      <alignment horizontal="justify" vertical="top" wrapText="1"/>
    </xf>
    <xf numFmtId="0" fontId="6" fillId="0" borderId="51" xfId="0" applyFont="1" applyBorder="1" applyAlignment="1">
      <alignment horizontal="left" wrapText="1"/>
    </xf>
    <xf numFmtId="0" fontId="5" fillId="0" borderId="29" xfId="0" applyFont="1" applyFill="1" applyBorder="1" applyAlignment="1">
      <alignment horizontal="center" wrapText="1"/>
    </xf>
    <xf numFmtId="9" fontId="6" fillId="0" borderId="52" xfId="0" applyNumberFormat="1" applyFont="1" applyBorder="1" applyAlignment="1">
      <alignment/>
    </xf>
    <xf numFmtId="9" fontId="6" fillId="0" borderId="48" xfId="0" applyNumberFormat="1" applyFont="1" applyBorder="1" applyAlignment="1">
      <alignment/>
    </xf>
    <xf numFmtId="9" fontId="6" fillId="0" borderId="34" xfId="0" applyNumberFormat="1" applyFont="1" applyBorder="1" applyAlignment="1">
      <alignment/>
    </xf>
    <xf numFmtId="0" fontId="6" fillId="24" borderId="30" xfId="0" applyFont="1" applyFill="1" applyBorder="1" applyAlignment="1" applyProtection="1">
      <alignment/>
      <protection/>
    </xf>
    <xf numFmtId="0" fontId="6" fillId="24" borderId="30" xfId="0" applyNumberFormat="1" applyFont="1" applyFill="1" applyBorder="1" applyAlignment="1" applyProtection="1">
      <alignment/>
      <protection/>
    </xf>
    <xf numFmtId="0" fontId="6" fillId="24" borderId="53" xfId="0" applyFont="1" applyFill="1" applyBorder="1" applyAlignment="1" applyProtection="1">
      <alignment/>
      <protection/>
    </xf>
    <xf numFmtId="0" fontId="6" fillId="0" borderId="54" xfId="0" applyFont="1" applyBorder="1" applyAlignment="1">
      <alignment horizontal="center"/>
    </xf>
    <xf numFmtId="49" fontId="6" fillId="0" borderId="55" xfId="0" applyNumberFormat="1" applyFont="1" applyBorder="1" applyAlignment="1">
      <alignment horizontal="right" vertical="center" wrapText="1"/>
    </xf>
    <xf numFmtId="0" fontId="6" fillId="0" borderId="56" xfId="0" applyFont="1" applyBorder="1" applyAlignment="1">
      <alignment/>
    </xf>
    <xf numFmtId="0" fontId="6" fillId="0" borderId="57" xfId="0" applyFont="1" applyBorder="1" applyAlignment="1">
      <alignment/>
    </xf>
    <xf numFmtId="49" fontId="6" fillId="0" borderId="10" xfId="0" applyNumberFormat="1" applyFont="1" applyFill="1" applyBorder="1" applyAlignment="1">
      <alignment horizontal="left" vertical="center" wrapText="1" indent="2"/>
    </xf>
    <xf numFmtId="0" fontId="6" fillId="24" borderId="10" xfId="0" applyNumberFormat="1" applyFont="1" applyFill="1" applyBorder="1" applyAlignment="1">
      <alignment vertical="center" wrapText="1"/>
    </xf>
    <xf numFmtId="49" fontId="37" fillId="0" borderId="10" xfId="0" applyNumberFormat="1" applyFont="1" applyBorder="1" applyAlignment="1">
      <alignment horizontal="left" vertical="center" wrapText="1" indent="3"/>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7" fillId="0" borderId="10" xfId="0" applyNumberFormat="1" applyFont="1" applyBorder="1" applyAlignment="1">
      <alignment horizontal="center" vertical="center" wrapText="1"/>
    </xf>
    <xf numFmtId="176" fontId="38" fillId="0" borderId="24" xfId="0" applyNumberFormat="1" applyFont="1" applyBorder="1" applyAlignment="1">
      <alignment horizontal="center" vertical="center"/>
    </xf>
    <xf numFmtId="0" fontId="37" fillId="0" borderId="28" xfId="0" applyNumberFormat="1" applyFont="1" applyFill="1" applyBorder="1" applyAlignment="1">
      <alignment/>
    </xf>
    <xf numFmtId="0" fontId="37" fillId="0" borderId="10" xfId="0" applyNumberFormat="1" applyFont="1" applyFill="1" applyBorder="1" applyAlignment="1">
      <alignment/>
    </xf>
    <xf numFmtId="0" fontId="37" fillId="0" borderId="10" xfId="0" applyFont="1" applyBorder="1" applyAlignment="1">
      <alignment vertical="center" wrapText="1"/>
    </xf>
    <xf numFmtId="0" fontId="37" fillId="0" borderId="0" xfId="0" applyFont="1" applyFill="1" applyAlignment="1">
      <alignment/>
    </xf>
    <xf numFmtId="176" fontId="38" fillId="0" borderId="10" xfId="0" applyNumberFormat="1" applyFont="1" applyBorder="1" applyAlignment="1">
      <alignment horizontal="center" vertical="center"/>
    </xf>
    <xf numFmtId="0" fontId="38" fillId="0" borderId="10" xfId="0" applyFont="1" applyBorder="1" applyAlignment="1">
      <alignment/>
    </xf>
    <xf numFmtId="0" fontId="1" fillId="0" borderId="0" xfId="0" applyFont="1" applyAlignment="1">
      <alignment horizontal="left"/>
    </xf>
    <xf numFmtId="0" fontId="0" fillId="0" borderId="0" xfId="0" applyAlignment="1">
      <alignment/>
    </xf>
    <xf numFmtId="0" fontId="6" fillId="0" borderId="24" xfId="0" applyFont="1" applyBorder="1" applyAlignment="1">
      <alignment/>
    </xf>
    <xf numFmtId="0" fontId="6" fillId="0" borderId="10" xfId="0" applyFont="1" applyBorder="1" applyAlignment="1">
      <alignment horizontal="left"/>
    </xf>
    <xf numFmtId="49" fontId="39" fillId="0" borderId="10" xfId="0" applyNumberFormat="1" applyFont="1" applyBorder="1" applyAlignment="1">
      <alignment horizontal="left" vertical="center" wrapText="1" indent="3"/>
    </xf>
    <xf numFmtId="0" fontId="40" fillId="0" borderId="10" xfId="0" applyFont="1" applyBorder="1" applyAlignment="1">
      <alignment horizontal="center" vertical="center"/>
    </xf>
    <xf numFmtId="0" fontId="40" fillId="0" borderId="10" xfId="0" applyFont="1" applyBorder="1" applyAlignment="1">
      <alignment horizontal="center" vertical="center" wrapText="1"/>
    </xf>
    <xf numFmtId="0" fontId="39" fillId="0" borderId="10" xfId="0" applyNumberFormat="1" applyFont="1" applyBorder="1" applyAlignment="1">
      <alignment horizontal="center" vertical="center" wrapText="1"/>
    </xf>
    <xf numFmtId="176" fontId="40" fillId="0" borderId="24" xfId="0" applyNumberFormat="1" applyFont="1" applyBorder="1" applyAlignment="1">
      <alignment horizontal="center" vertical="center"/>
    </xf>
    <xf numFmtId="0" fontId="39" fillId="0" borderId="30" xfId="0" applyFont="1" applyFill="1" applyBorder="1" applyAlignment="1" applyProtection="1">
      <alignment/>
      <protection locked="0"/>
    </xf>
    <xf numFmtId="0" fontId="39" fillId="0" borderId="28" xfId="0" applyNumberFormat="1" applyFont="1" applyFill="1" applyBorder="1" applyAlignment="1">
      <alignment/>
    </xf>
    <xf numFmtId="0" fontId="39" fillId="0" borderId="10" xfId="0" applyNumberFormat="1" applyFont="1" applyFill="1" applyBorder="1" applyAlignment="1">
      <alignment/>
    </xf>
    <xf numFmtId="0" fontId="39" fillId="0" borderId="10" xfId="0" applyFont="1" applyBorder="1" applyAlignment="1">
      <alignment vertical="center" wrapText="1"/>
    </xf>
    <xf numFmtId="0" fontId="39" fillId="0" borderId="0" xfId="0" applyFont="1" applyFill="1" applyAlignment="1">
      <alignment/>
    </xf>
    <xf numFmtId="176" fontId="40" fillId="0" borderId="10" xfId="0" applyNumberFormat="1" applyFont="1" applyBorder="1" applyAlignment="1">
      <alignment horizontal="center" vertical="center"/>
    </xf>
    <xf numFmtId="0" fontId="40" fillId="0" borderId="10" xfId="0" applyFont="1" applyBorder="1" applyAlignment="1">
      <alignment/>
    </xf>
    <xf numFmtId="0" fontId="37" fillId="3" borderId="30" xfId="0" applyFont="1" applyFill="1" applyBorder="1" applyAlignment="1" applyProtection="1">
      <alignment/>
      <protection locked="0"/>
    </xf>
    <xf numFmtId="0" fontId="5" fillId="0" borderId="58" xfId="0" applyFont="1" applyFill="1" applyBorder="1" applyAlignment="1">
      <alignment horizontal="center" wrapText="1"/>
    </xf>
    <xf numFmtId="0" fontId="41" fillId="0" borderId="0" xfId="0" applyFont="1" applyAlignment="1">
      <alignment/>
    </xf>
    <xf numFmtId="0" fontId="0" fillId="0" borderId="0" xfId="0" applyAlignment="1">
      <alignment horizontal="right"/>
    </xf>
    <xf numFmtId="14" fontId="0" fillId="0" borderId="0" xfId="0" applyNumberFormat="1" applyAlignment="1">
      <alignment/>
    </xf>
    <xf numFmtId="0" fontId="0" fillId="0" borderId="10" xfId="0" applyBorder="1" applyAlignment="1">
      <alignment horizontal="right"/>
    </xf>
    <xf numFmtId="9" fontId="0" fillId="0" borderId="10" xfId="0" applyNumberFormat="1" applyBorder="1"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vertical="top"/>
    </xf>
    <xf numFmtId="0" fontId="0" fillId="0" borderId="0" xfId="0" applyAlignment="1">
      <alignment vertical="top"/>
    </xf>
    <xf numFmtId="0" fontId="0" fillId="0" borderId="10" xfId="0" applyBorder="1" applyAlignment="1">
      <alignment vertical="top" wrapText="1"/>
    </xf>
    <xf numFmtId="0" fontId="28" fillId="0" borderId="0" xfId="0" applyFont="1" applyFill="1" applyBorder="1" applyAlignment="1">
      <alignment vertical="top" wrapText="1"/>
    </xf>
    <xf numFmtId="0" fontId="7" fillId="26" borderId="0" xfId="0" applyFont="1" applyFill="1" applyBorder="1" applyAlignment="1">
      <alignment/>
    </xf>
    <xf numFmtId="0" fontId="7" fillId="26" borderId="13" xfId="0" applyFont="1" applyFill="1" applyBorder="1" applyAlignment="1">
      <alignment/>
    </xf>
    <xf numFmtId="0" fontId="7" fillId="26" borderId="36" xfId="0" applyFont="1" applyFill="1" applyBorder="1" applyAlignment="1">
      <alignment/>
    </xf>
    <xf numFmtId="0" fontId="7" fillId="26" borderId="37" xfId="0" applyFont="1" applyFill="1" applyBorder="1" applyAlignment="1">
      <alignment wrapText="1"/>
    </xf>
    <xf numFmtId="0" fontId="7" fillId="26" borderId="0" xfId="0" applyFont="1" applyFill="1" applyBorder="1" applyAlignment="1">
      <alignment vertical="top"/>
    </xf>
    <xf numFmtId="0" fontId="7" fillId="26" borderId="0" xfId="0" applyFont="1" applyFill="1" applyBorder="1" applyAlignment="1">
      <alignment vertical="top" wrapText="1"/>
    </xf>
    <xf numFmtId="0" fontId="6" fillId="26" borderId="0" xfId="0" applyFont="1" applyFill="1" applyBorder="1" applyAlignment="1">
      <alignment/>
    </xf>
    <xf numFmtId="0" fontId="6" fillId="26" borderId="0" xfId="0" applyFont="1" applyFill="1" applyBorder="1" applyAlignment="1">
      <alignment horizontal="left"/>
    </xf>
    <xf numFmtId="49" fontId="7" fillId="26" borderId="10" xfId="0" applyNumberFormat="1" applyFont="1" applyFill="1" applyBorder="1" applyAlignment="1">
      <alignment vertical="center" wrapText="1"/>
    </xf>
    <xf numFmtId="49" fontId="7" fillId="26" borderId="10" xfId="0" applyNumberFormat="1" applyFont="1" applyFill="1" applyBorder="1" applyAlignment="1">
      <alignment horizontal="left" vertical="center" wrapText="1" indent="3"/>
    </xf>
    <xf numFmtId="49" fontId="7" fillId="26" borderId="10" xfId="0" applyNumberFormat="1" applyFont="1" applyFill="1" applyBorder="1" applyAlignment="1">
      <alignment horizontal="left" vertical="top" wrapText="1"/>
    </xf>
    <xf numFmtId="49" fontId="7" fillId="26" borderId="0" xfId="0" applyNumberFormat="1" applyFont="1" applyFill="1" applyBorder="1" applyAlignment="1">
      <alignment horizontal="left" vertical="center" wrapText="1" indent="3"/>
    </xf>
    <xf numFmtId="49" fontId="7" fillId="26" borderId="0" xfId="0" applyNumberFormat="1" applyFont="1" applyFill="1" applyBorder="1" applyAlignment="1">
      <alignment vertical="center" wrapText="1"/>
    </xf>
    <xf numFmtId="49" fontId="7" fillId="26" borderId="0" xfId="0" applyNumberFormat="1" applyFont="1" applyFill="1" applyBorder="1" applyAlignment="1">
      <alignment horizontal="left" vertical="top" wrapText="1"/>
    </xf>
    <xf numFmtId="49" fontId="0" fillId="0" borderId="0" xfId="0" applyNumberFormat="1" applyAlignment="1">
      <alignment horizontal="right"/>
    </xf>
    <xf numFmtId="49" fontId="6" fillId="0" borderId="10" xfId="0" applyNumberFormat="1" applyFont="1" applyFill="1" applyBorder="1" applyAlignment="1">
      <alignment horizontal="left" vertical="center" wrapText="1" indent="3"/>
    </xf>
    <xf numFmtId="0" fontId="53" fillId="0" borderId="0" xfId="0" applyFont="1" applyAlignment="1">
      <alignment/>
    </xf>
    <xf numFmtId="0" fontId="0" fillId="0" borderId="59" xfId="0" applyBorder="1" applyAlignment="1" applyProtection="1">
      <alignment horizontal="center"/>
      <protection locked="0"/>
    </xf>
    <xf numFmtId="0" fontId="0" fillId="0" borderId="0" xfId="0" applyBorder="1" applyAlignment="1">
      <alignment horizontal="center"/>
    </xf>
    <xf numFmtId="0" fontId="44" fillId="0" borderId="40" xfId="0" applyFont="1" applyBorder="1" applyAlignment="1">
      <alignment horizontal="center" vertical="center" wrapText="1"/>
    </xf>
    <xf numFmtId="0" fontId="0" fillId="0" borderId="20" xfId="0" applyNumberFormat="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right"/>
    </xf>
    <xf numFmtId="0" fontId="0" fillId="0" borderId="0" xfId="0" applyFill="1" applyBorder="1" applyAlignment="1">
      <alignment horizontal="left" vertical="center"/>
    </xf>
    <xf numFmtId="0" fontId="45" fillId="0" borderId="0" xfId="0" applyFont="1" applyAlignment="1">
      <alignment horizontal="center" wrapText="1"/>
    </xf>
    <xf numFmtId="0" fontId="45" fillId="0" borderId="0" xfId="0" applyFont="1" applyAlignment="1">
      <alignment horizontal="center" vertical="center" wrapText="1"/>
    </xf>
    <xf numFmtId="0" fontId="0" fillId="0" borderId="20" xfId="0" applyBorder="1" applyAlignment="1" applyProtection="1">
      <alignment horizontal="center" vertical="center" wrapText="1"/>
      <protection locked="0"/>
    </xf>
    <xf numFmtId="0" fontId="44" fillId="0" borderId="21" xfId="0" applyFont="1" applyBorder="1" applyAlignment="1">
      <alignment horizontal="center" vertical="center" wrapText="1"/>
    </xf>
    <xf numFmtId="0" fontId="6" fillId="27" borderId="20" xfId="0" applyFont="1" applyFill="1" applyBorder="1" applyAlignment="1">
      <alignment/>
    </xf>
    <xf numFmtId="49" fontId="54" fillId="0" borderId="10" xfId="0" applyNumberFormat="1" applyFont="1" applyBorder="1" applyAlignment="1">
      <alignment horizontal="left" vertical="center" wrapText="1" indent="3"/>
    </xf>
    <xf numFmtId="176" fontId="55" fillId="0" borderId="24" xfId="0" applyNumberFormat="1" applyFont="1" applyBorder="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54" fillId="0" borderId="10" xfId="0" applyNumberFormat="1" applyFont="1" applyBorder="1" applyAlignment="1">
      <alignment horizontal="center" vertical="center" wrapText="1"/>
    </xf>
    <xf numFmtId="0" fontId="0" fillId="0" borderId="60" xfId="0" applyBorder="1" applyAlignment="1" applyProtection="1">
      <alignment/>
      <protection locked="0"/>
    </xf>
    <xf numFmtId="9" fontId="0" fillId="0" borderId="0" xfId="0" applyNumberFormat="1" applyBorder="1" applyAlignment="1">
      <alignment/>
    </xf>
    <xf numFmtId="9" fontId="0" fillId="0" borderId="24" xfId="0" applyNumberFormat="1" applyBorder="1" applyAlignment="1">
      <alignment/>
    </xf>
    <xf numFmtId="0" fontId="0" fillId="0" borderId="60" xfId="0" applyBorder="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0" fillId="0" borderId="0" xfId="0" applyAlignment="1">
      <alignment vertical="top"/>
    </xf>
    <xf numFmtId="0" fontId="0" fillId="0" borderId="24" xfId="0" applyBorder="1" applyAlignment="1">
      <alignment vertical="top"/>
    </xf>
    <xf numFmtId="0" fontId="0" fillId="0" borderId="61" xfId="0" applyBorder="1" applyAlignment="1">
      <alignment/>
    </xf>
    <xf numFmtId="0" fontId="0" fillId="0" borderId="24"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0" xfId="0" applyBorder="1" applyAlignment="1">
      <alignment wrapText="1"/>
    </xf>
    <xf numFmtId="0" fontId="0" fillId="0" borderId="0" xfId="0" applyAlignment="1">
      <alignment wrapText="1"/>
    </xf>
    <xf numFmtId="0" fontId="0" fillId="0" borderId="24" xfId="0" applyBorder="1" applyAlignment="1" applyProtection="1">
      <alignment vertical="top" wrapText="1"/>
      <protection locked="0"/>
    </xf>
    <xf numFmtId="0" fontId="0" fillId="0" borderId="61"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10" xfId="0" applyBorder="1" applyAlignment="1" applyProtection="1">
      <alignment/>
      <protection/>
    </xf>
    <xf numFmtId="0" fontId="0" fillId="0" borderId="24" xfId="0" applyBorder="1" applyAlignment="1" applyProtection="1">
      <alignment/>
      <protection/>
    </xf>
    <xf numFmtId="0" fontId="0" fillId="0" borderId="24" xfId="0" applyBorder="1" applyAlignment="1" applyProtection="1">
      <alignment vertical="top"/>
      <protection locked="0"/>
    </xf>
    <xf numFmtId="0" fontId="0" fillId="0" borderId="61" xfId="0" applyBorder="1" applyAlignment="1" applyProtection="1">
      <alignment vertical="top"/>
      <protection locked="0"/>
    </xf>
    <xf numFmtId="0" fontId="0" fillId="0" borderId="28" xfId="0" applyBorder="1" applyAlignment="1" applyProtection="1">
      <alignment vertical="top"/>
      <protection locked="0"/>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24" xfId="0" applyFont="1" applyBorder="1" applyAlignment="1">
      <alignment horizontal="center"/>
    </xf>
    <xf numFmtId="0" fontId="10" fillId="0" borderId="61" xfId="0" applyFont="1" applyBorder="1" applyAlignment="1">
      <alignment horizontal="center"/>
    </xf>
    <xf numFmtId="0" fontId="10" fillId="0" borderId="28" xfId="0" applyFont="1" applyBorder="1" applyAlignment="1">
      <alignment horizontal="center"/>
    </xf>
    <xf numFmtId="0" fontId="10" fillId="0" borderId="24" xfId="0" applyNumberFormat="1" applyFont="1" applyFill="1" applyBorder="1" applyAlignment="1">
      <alignment horizontal="center"/>
    </xf>
    <xf numFmtId="0" fontId="10" fillId="0" borderId="61" xfId="0" applyNumberFormat="1" applyFont="1" applyFill="1" applyBorder="1" applyAlignment="1">
      <alignment horizontal="center"/>
    </xf>
    <xf numFmtId="0" fontId="10" fillId="0" borderId="28" xfId="0" applyNumberFormat="1" applyFont="1" applyFill="1" applyBorder="1" applyAlignment="1">
      <alignment horizontal="center"/>
    </xf>
    <xf numFmtId="0" fontId="10" fillId="0" borderId="4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11" fillId="0" borderId="10" xfId="0" applyFont="1" applyBorder="1" applyAlignment="1">
      <alignment horizontal="center" vertical="center" wrapText="1"/>
    </xf>
    <xf numFmtId="0" fontId="6" fillId="0" borderId="24" xfId="0" applyFont="1" applyBorder="1" applyAlignment="1">
      <alignment/>
    </xf>
    <xf numFmtId="0" fontId="6" fillId="0" borderId="28" xfId="0" applyFont="1" applyBorder="1" applyAlignment="1">
      <alignment/>
    </xf>
    <xf numFmtId="0" fontId="6" fillId="0" borderId="24" xfId="0" applyFont="1" applyBorder="1" applyAlignment="1">
      <alignment vertical="top" wrapText="1"/>
    </xf>
    <xf numFmtId="0" fontId="6" fillId="0" borderId="28" xfId="0" applyFont="1" applyBorder="1" applyAlignment="1">
      <alignment vertical="top" wrapText="1"/>
    </xf>
    <xf numFmtId="0" fontId="6" fillId="0" borderId="10" xfId="0" applyFont="1" applyBorder="1" applyAlignment="1">
      <alignment horizontal="left"/>
    </xf>
    <xf numFmtId="0" fontId="0" fillId="0" borderId="10" xfId="0" applyBorder="1" applyAlignment="1">
      <alignment/>
    </xf>
    <xf numFmtId="0" fontId="6" fillId="0" borderId="10" xfId="0" applyFont="1" applyBorder="1" applyAlignment="1">
      <alignment/>
    </xf>
    <xf numFmtId="0" fontId="6" fillId="0" borderId="21" xfId="0" applyFont="1" applyBorder="1" applyAlignment="1">
      <alignment/>
    </xf>
    <xf numFmtId="0" fontId="6" fillId="0" borderId="10" xfId="0" applyFont="1" applyBorder="1" applyAlignment="1">
      <alignment vertical="top"/>
    </xf>
    <xf numFmtId="0" fontId="6" fillId="0" borderId="31" xfId="0" applyFont="1" applyBorder="1" applyAlignment="1">
      <alignment vertical="top"/>
    </xf>
    <xf numFmtId="0" fontId="14" fillId="0" borderId="0" xfId="0" applyFont="1" applyBorder="1" applyAlignment="1">
      <alignment wrapText="1"/>
    </xf>
    <xf numFmtId="0" fontId="5" fillId="0" borderId="0" xfId="0" applyFont="1" applyBorder="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bgColor indexed="31"/>
        </patternFill>
      </fill>
    </dxf>
    <dxf>
      <fill>
        <patternFill>
          <bgColor indexed="15"/>
        </patternFill>
      </fill>
    </dxf>
    <dxf>
      <fill>
        <patternFill>
          <bgColor indexed="31"/>
        </patternFill>
      </fill>
    </dxf>
    <dxf>
      <fill>
        <patternFill>
          <bgColor indexed="15"/>
        </patternFill>
      </fill>
    </dxf>
    <dxf>
      <fill>
        <patternFill>
          <bgColor indexed="31"/>
        </patternFill>
      </fill>
    </dxf>
    <dxf>
      <fill>
        <patternFill>
          <bgColor indexed="15"/>
        </patternFill>
      </fill>
    </dxf>
    <dxf>
      <fill>
        <patternFill>
          <bgColor indexed="31"/>
        </patternFill>
      </fill>
    </dxf>
    <dxf>
      <fill>
        <patternFill>
          <bgColor indexed="15"/>
        </patternFill>
      </fill>
    </dxf>
    <dxf>
      <fill>
        <patternFill>
          <bgColor indexed="31"/>
        </patternFill>
      </fill>
    </dxf>
    <dxf>
      <fill>
        <patternFill>
          <bgColor indexed="15"/>
        </patternFill>
      </fill>
    </dxf>
    <dxf>
      <fill>
        <patternFill>
          <bgColor indexed="43"/>
        </patternFill>
      </fill>
    </dxf>
    <dxf>
      <fill>
        <patternFill>
          <bgColor indexed="45"/>
        </patternFill>
      </fill>
    </dxf>
    <dxf>
      <fill>
        <patternFill>
          <bgColor indexed="15"/>
        </patternFill>
      </fill>
    </dxf>
    <dxf>
      <fill>
        <patternFill>
          <bgColor indexed="15"/>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ill>
        <patternFill>
          <bgColor indexed="15"/>
        </patternFill>
      </fill>
    </dxf>
    <dxf>
      <fill>
        <patternFill>
          <bgColor indexed="31"/>
        </patternFill>
      </fill>
    </dxf>
    <dxf>
      <font>
        <b/>
        <i val="0"/>
        <color rgb="FFDD08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4275"/>
          <c:w val="0.9715"/>
          <c:h val="0.879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'学習目標の達成度'!$A$3:$A$9</c:f>
              <c:strCache/>
            </c:strRef>
          </c:cat>
          <c:val>
            <c:numRef>
              <c:f>'学習目標の達成度'!$J$3:$J$9</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'学習目標の達成度'!$A$3:$A$9</c:f>
              <c:strCache/>
            </c:strRef>
          </c:cat>
          <c:val>
            <c:numRef>
              <c:f>'学習目標の達成度'!$K$3:$K$9</c:f>
              <c:numCache/>
            </c:numRef>
          </c:val>
        </c:ser>
        <c:axId val="6879037"/>
        <c:axId val="61911334"/>
      </c:barChart>
      <c:catAx>
        <c:axId val="6879037"/>
        <c:scaling>
          <c:orientation val="maxMin"/>
        </c:scaling>
        <c:axPos val="l"/>
        <c:delete val="0"/>
        <c:numFmt formatCode="General" sourceLinked="1"/>
        <c:majorTickMark val="in"/>
        <c:minorTickMark val="none"/>
        <c:tickLblPos val="nextTo"/>
        <c:spPr>
          <a:ln w="3175">
            <a:solidFill>
              <a:srgbClr val="000000"/>
            </a:solidFill>
          </a:ln>
        </c:spPr>
        <c:crossAx val="61911334"/>
        <c:crosses val="autoZero"/>
        <c:auto val="1"/>
        <c:lblOffset val="100"/>
        <c:tickLblSkip val="1"/>
        <c:noMultiLvlLbl val="0"/>
      </c:catAx>
      <c:valAx>
        <c:axId val="61911334"/>
        <c:scaling>
          <c:orientation val="minMax"/>
          <c:max val="1"/>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879037"/>
        <c:crossesAt val="1"/>
        <c:crossBetween val="between"/>
        <c:dispUnits/>
        <c:majorUnit val="0.25"/>
        <c:minorUnit val="0.04000000000000001"/>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152400</xdr:colOff>
      <xdr:row>0</xdr:row>
      <xdr:rowOff>0</xdr:rowOff>
    </xdr:to>
    <xdr:sp>
      <xdr:nvSpPr>
        <xdr:cNvPr id="1" name="AutoShape 1"/>
        <xdr:cNvSpPr>
          <a:spLocks/>
        </xdr:cNvSpPr>
      </xdr:nvSpPr>
      <xdr:spPr>
        <a:xfrm>
          <a:off x="5591175" y="0"/>
          <a:ext cx="1524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0</xdr:row>
      <xdr:rowOff>0</xdr:rowOff>
    </xdr:from>
    <xdr:to>
      <xdr:col>11</xdr:col>
      <xdr:colOff>800100</xdr:colOff>
      <xdr:row>0</xdr:row>
      <xdr:rowOff>0</xdr:rowOff>
    </xdr:to>
    <xdr:sp>
      <xdr:nvSpPr>
        <xdr:cNvPr id="2" name="Text Box 2"/>
        <xdr:cNvSpPr txBox="1">
          <a:spLocks noChangeArrowheads="1"/>
        </xdr:cNvSpPr>
      </xdr:nvSpPr>
      <xdr:spPr>
        <a:xfrm>
          <a:off x="5715000" y="0"/>
          <a:ext cx="6762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95250</xdr:colOff>
      <xdr:row>0</xdr:row>
      <xdr:rowOff>0</xdr:rowOff>
    </xdr:to>
    <xdr:sp>
      <xdr:nvSpPr>
        <xdr:cNvPr id="3" name="AutoShape 3"/>
        <xdr:cNvSpPr>
          <a:spLocks/>
        </xdr:cNvSpPr>
      </xdr:nvSpPr>
      <xdr:spPr>
        <a:xfrm>
          <a:off x="5638800" y="0"/>
          <a:ext cx="476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0</xdr:row>
      <xdr:rowOff>0</xdr:rowOff>
    </xdr:from>
    <xdr:to>
      <xdr:col>11</xdr:col>
      <xdr:colOff>771525</xdr:colOff>
      <xdr:row>0</xdr:row>
      <xdr:rowOff>0</xdr:rowOff>
    </xdr:to>
    <xdr:sp>
      <xdr:nvSpPr>
        <xdr:cNvPr id="4" name="Text Box 4"/>
        <xdr:cNvSpPr txBox="1">
          <a:spLocks noChangeArrowheads="1"/>
        </xdr:cNvSpPr>
      </xdr:nvSpPr>
      <xdr:spPr>
        <a:xfrm>
          <a:off x="5743575" y="0"/>
          <a:ext cx="6191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85725</xdr:colOff>
      <xdr:row>0</xdr:row>
      <xdr:rowOff>0</xdr:rowOff>
    </xdr:to>
    <xdr:sp>
      <xdr:nvSpPr>
        <xdr:cNvPr id="5" name="AutoShape 5"/>
        <xdr:cNvSpPr>
          <a:spLocks/>
        </xdr:cNvSpPr>
      </xdr:nvSpPr>
      <xdr:spPr>
        <a:xfrm>
          <a:off x="563880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0</xdr:row>
      <xdr:rowOff>0</xdr:rowOff>
    </xdr:from>
    <xdr:to>
      <xdr:col>11</xdr:col>
      <xdr:colOff>809625</xdr:colOff>
      <xdr:row>0</xdr:row>
      <xdr:rowOff>0</xdr:rowOff>
    </xdr:to>
    <xdr:sp>
      <xdr:nvSpPr>
        <xdr:cNvPr id="6" name="Text Box 6"/>
        <xdr:cNvSpPr txBox="1">
          <a:spLocks noChangeArrowheads="1"/>
        </xdr:cNvSpPr>
      </xdr:nvSpPr>
      <xdr:spPr>
        <a:xfrm>
          <a:off x="5715000" y="0"/>
          <a:ext cx="6858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76200</xdr:colOff>
      <xdr:row>0</xdr:row>
      <xdr:rowOff>0</xdr:rowOff>
    </xdr:to>
    <xdr:sp>
      <xdr:nvSpPr>
        <xdr:cNvPr id="7" name="AutoShape 7"/>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0</xdr:row>
      <xdr:rowOff>0</xdr:rowOff>
    </xdr:from>
    <xdr:to>
      <xdr:col>11</xdr:col>
      <xdr:colOff>76200</xdr:colOff>
      <xdr:row>0</xdr:row>
      <xdr:rowOff>0</xdr:rowOff>
    </xdr:to>
    <xdr:sp>
      <xdr:nvSpPr>
        <xdr:cNvPr id="8" name="AutoShape 8"/>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0</xdr:row>
      <xdr:rowOff>0</xdr:rowOff>
    </xdr:from>
    <xdr:to>
      <xdr:col>11</xdr:col>
      <xdr:colOff>76200</xdr:colOff>
      <xdr:row>0</xdr:row>
      <xdr:rowOff>0</xdr:rowOff>
    </xdr:to>
    <xdr:sp>
      <xdr:nvSpPr>
        <xdr:cNvPr id="9" name="AutoShape 9"/>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0</xdr:row>
      <xdr:rowOff>0</xdr:rowOff>
    </xdr:from>
    <xdr:to>
      <xdr:col>11</xdr:col>
      <xdr:colOff>76200</xdr:colOff>
      <xdr:row>0</xdr:row>
      <xdr:rowOff>0</xdr:rowOff>
    </xdr:to>
    <xdr:sp>
      <xdr:nvSpPr>
        <xdr:cNvPr id="10" name="AutoShape 10"/>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0</xdr:row>
      <xdr:rowOff>0</xdr:rowOff>
    </xdr:from>
    <xdr:to>
      <xdr:col>11</xdr:col>
      <xdr:colOff>85725</xdr:colOff>
      <xdr:row>0</xdr:row>
      <xdr:rowOff>0</xdr:rowOff>
    </xdr:to>
    <xdr:sp>
      <xdr:nvSpPr>
        <xdr:cNvPr id="11" name="AutoShape 11"/>
        <xdr:cNvSpPr>
          <a:spLocks/>
        </xdr:cNvSpPr>
      </xdr:nvSpPr>
      <xdr:spPr>
        <a:xfrm>
          <a:off x="563880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876300</xdr:colOff>
      <xdr:row>0</xdr:row>
      <xdr:rowOff>0</xdr:rowOff>
    </xdr:to>
    <xdr:sp>
      <xdr:nvSpPr>
        <xdr:cNvPr id="12" name="Text Box 12"/>
        <xdr:cNvSpPr txBox="1">
          <a:spLocks noChangeArrowheads="1"/>
        </xdr:cNvSpPr>
      </xdr:nvSpPr>
      <xdr:spPr>
        <a:xfrm>
          <a:off x="5753100" y="0"/>
          <a:ext cx="7143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171450</xdr:colOff>
      <xdr:row>0</xdr:row>
      <xdr:rowOff>0</xdr:rowOff>
    </xdr:from>
    <xdr:to>
      <xdr:col>11</xdr:col>
      <xdr:colOff>809625</xdr:colOff>
      <xdr:row>0</xdr:row>
      <xdr:rowOff>0</xdr:rowOff>
    </xdr:to>
    <xdr:sp>
      <xdr:nvSpPr>
        <xdr:cNvPr id="13" name="Text Box 13"/>
        <xdr:cNvSpPr txBox="1">
          <a:spLocks noChangeArrowheads="1"/>
        </xdr:cNvSpPr>
      </xdr:nvSpPr>
      <xdr:spPr>
        <a:xfrm>
          <a:off x="5762625" y="0"/>
          <a:ext cx="6381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161925</xdr:colOff>
      <xdr:row>0</xdr:row>
      <xdr:rowOff>0</xdr:rowOff>
    </xdr:from>
    <xdr:to>
      <xdr:col>11</xdr:col>
      <xdr:colOff>771525</xdr:colOff>
      <xdr:row>0</xdr:row>
      <xdr:rowOff>0</xdr:rowOff>
    </xdr:to>
    <xdr:sp>
      <xdr:nvSpPr>
        <xdr:cNvPr id="14" name="Text Box 14"/>
        <xdr:cNvSpPr txBox="1">
          <a:spLocks noChangeArrowheads="1"/>
        </xdr:cNvSpPr>
      </xdr:nvSpPr>
      <xdr:spPr>
        <a:xfrm>
          <a:off x="5753100" y="0"/>
          <a:ext cx="6096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171450</xdr:colOff>
      <xdr:row>0</xdr:row>
      <xdr:rowOff>0</xdr:rowOff>
    </xdr:from>
    <xdr:to>
      <xdr:col>11</xdr:col>
      <xdr:colOff>771525</xdr:colOff>
      <xdr:row>0</xdr:row>
      <xdr:rowOff>0</xdr:rowOff>
    </xdr:to>
    <xdr:sp>
      <xdr:nvSpPr>
        <xdr:cNvPr id="15" name="Text Box 15"/>
        <xdr:cNvSpPr txBox="1">
          <a:spLocks noChangeArrowheads="1"/>
        </xdr:cNvSpPr>
      </xdr:nvSpPr>
      <xdr:spPr>
        <a:xfrm>
          <a:off x="5762625" y="0"/>
          <a:ext cx="6000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161925</xdr:colOff>
      <xdr:row>0</xdr:row>
      <xdr:rowOff>0</xdr:rowOff>
    </xdr:from>
    <xdr:to>
      <xdr:col>11</xdr:col>
      <xdr:colOff>771525</xdr:colOff>
      <xdr:row>0</xdr:row>
      <xdr:rowOff>0</xdr:rowOff>
    </xdr:to>
    <xdr:sp>
      <xdr:nvSpPr>
        <xdr:cNvPr id="16" name="Text Box 16"/>
        <xdr:cNvSpPr txBox="1">
          <a:spLocks noChangeArrowheads="1"/>
        </xdr:cNvSpPr>
      </xdr:nvSpPr>
      <xdr:spPr>
        <a:xfrm>
          <a:off x="5753100" y="0"/>
          <a:ext cx="6096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66675</xdr:colOff>
      <xdr:row>0</xdr:row>
      <xdr:rowOff>0</xdr:rowOff>
    </xdr:from>
    <xdr:to>
      <xdr:col>11</xdr:col>
      <xdr:colOff>114300</xdr:colOff>
      <xdr:row>0</xdr:row>
      <xdr:rowOff>0</xdr:rowOff>
    </xdr:to>
    <xdr:sp>
      <xdr:nvSpPr>
        <xdr:cNvPr id="17" name="AutoShape 17"/>
        <xdr:cNvSpPr>
          <a:spLocks/>
        </xdr:cNvSpPr>
      </xdr:nvSpPr>
      <xdr:spPr>
        <a:xfrm>
          <a:off x="5657850" y="0"/>
          <a:ext cx="476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904875</xdr:colOff>
      <xdr:row>0</xdr:row>
      <xdr:rowOff>0</xdr:rowOff>
    </xdr:to>
    <xdr:sp>
      <xdr:nvSpPr>
        <xdr:cNvPr id="18" name="Text Box 18"/>
        <xdr:cNvSpPr txBox="1">
          <a:spLocks noChangeArrowheads="1"/>
        </xdr:cNvSpPr>
      </xdr:nvSpPr>
      <xdr:spPr>
        <a:xfrm>
          <a:off x="5762625" y="0"/>
          <a:ext cx="7334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76200</xdr:colOff>
      <xdr:row>0</xdr:row>
      <xdr:rowOff>0</xdr:rowOff>
    </xdr:to>
    <xdr:sp>
      <xdr:nvSpPr>
        <xdr:cNvPr id="19" name="AutoShape 19"/>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0</xdr:row>
      <xdr:rowOff>0</xdr:rowOff>
    </xdr:from>
    <xdr:to>
      <xdr:col>11</xdr:col>
      <xdr:colOff>904875</xdr:colOff>
      <xdr:row>0</xdr:row>
      <xdr:rowOff>0</xdr:rowOff>
    </xdr:to>
    <xdr:sp>
      <xdr:nvSpPr>
        <xdr:cNvPr id="20" name="Text Box 20"/>
        <xdr:cNvSpPr txBox="1">
          <a:spLocks noChangeArrowheads="1"/>
        </xdr:cNvSpPr>
      </xdr:nvSpPr>
      <xdr:spPr>
        <a:xfrm>
          <a:off x="5743575" y="0"/>
          <a:ext cx="7524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85725</xdr:colOff>
      <xdr:row>0</xdr:row>
      <xdr:rowOff>0</xdr:rowOff>
    </xdr:to>
    <xdr:sp>
      <xdr:nvSpPr>
        <xdr:cNvPr id="21" name="AutoShape 21"/>
        <xdr:cNvSpPr>
          <a:spLocks/>
        </xdr:cNvSpPr>
      </xdr:nvSpPr>
      <xdr:spPr>
        <a:xfrm>
          <a:off x="563880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904875</xdr:colOff>
      <xdr:row>0</xdr:row>
      <xdr:rowOff>0</xdr:rowOff>
    </xdr:to>
    <xdr:sp>
      <xdr:nvSpPr>
        <xdr:cNvPr id="22" name="Text Box 22"/>
        <xdr:cNvSpPr txBox="1">
          <a:spLocks noChangeArrowheads="1"/>
        </xdr:cNvSpPr>
      </xdr:nvSpPr>
      <xdr:spPr>
        <a:xfrm>
          <a:off x="5762625" y="0"/>
          <a:ext cx="7334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76200</xdr:colOff>
      <xdr:row>0</xdr:row>
      <xdr:rowOff>0</xdr:rowOff>
    </xdr:to>
    <xdr:sp>
      <xdr:nvSpPr>
        <xdr:cNvPr id="23" name="AutoShape 23"/>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0</xdr:row>
      <xdr:rowOff>0</xdr:rowOff>
    </xdr:from>
    <xdr:to>
      <xdr:col>11</xdr:col>
      <xdr:colOff>847725</xdr:colOff>
      <xdr:row>0</xdr:row>
      <xdr:rowOff>0</xdr:rowOff>
    </xdr:to>
    <xdr:sp>
      <xdr:nvSpPr>
        <xdr:cNvPr id="24" name="Text Box 24"/>
        <xdr:cNvSpPr txBox="1">
          <a:spLocks noChangeArrowheads="1"/>
        </xdr:cNvSpPr>
      </xdr:nvSpPr>
      <xdr:spPr>
        <a:xfrm>
          <a:off x="5715000" y="0"/>
          <a:ext cx="7239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76200</xdr:colOff>
      <xdr:row>0</xdr:row>
      <xdr:rowOff>0</xdr:rowOff>
    </xdr:to>
    <xdr:sp>
      <xdr:nvSpPr>
        <xdr:cNvPr id="25" name="AutoShape 25"/>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0</xdr:row>
      <xdr:rowOff>0</xdr:rowOff>
    </xdr:from>
    <xdr:to>
      <xdr:col>11</xdr:col>
      <xdr:colOff>857250</xdr:colOff>
      <xdr:row>0</xdr:row>
      <xdr:rowOff>0</xdr:rowOff>
    </xdr:to>
    <xdr:sp>
      <xdr:nvSpPr>
        <xdr:cNvPr id="26" name="Text Box 26"/>
        <xdr:cNvSpPr txBox="1">
          <a:spLocks noChangeArrowheads="1"/>
        </xdr:cNvSpPr>
      </xdr:nvSpPr>
      <xdr:spPr>
        <a:xfrm>
          <a:off x="5715000" y="0"/>
          <a:ext cx="7334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76200</xdr:colOff>
      <xdr:row>0</xdr:row>
      <xdr:rowOff>0</xdr:rowOff>
    </xdr:to>
    <xdr:sp>
      <xdr:nvSpPr>
        <xdr:cNvPr id="27" name="AutoShape 27"/>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0</xdr:row>
      <xdr:rowOff>0</xdr:rowOff>
    </xdr:from>
    <xdr:to>
      <xdr:col>11</xdr:col>
      <xdr:colOff>895350</xdr:colOff>
      <xdr:row>0</xdr:row>
      <xdr:rowOff>0</xdr:rowOff>
    </xdr:to>
    <xdr:sp>
      <xdr:nvSpPr>
        <xdr:cNvPr id="28" name="Text Box 28"/>
        <xdr:cNvSpPr txBox="1">
          <a:spLocks noChangeArrowheads="1"/>
        </xdr:cNvSpPr>
      </xdr:nvSpPr>
      <xdr:spPr>
        <a:xfrm>
          <a:off x="5743575" y="0"/>
          <a:ext cx="7429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85725</xdr:colOff>
      <xdr:row>0</xdr:row>
      <xdr:rowOff>0</xdr:rowOff>
    </xdr:to>
    <xdr:sp>
      <xdr:nvSpPr>
        <xdr:cNvPr id="29" name="AutoShape 29"/>
        <xdr:cNvSpPr>
          <a:spLocks/>
        </xdr:cNvSpPr>
      </xdr:nvSpPr>
      <xdr:spPr>
        <a:xfrm>
          <a:off x="563880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0</xdr:row>
      <xdr:rowOff>0</xdr:rowOff>
    </xdr:from>
    <xdr:to>
      <xdr:col>11</xdr:col>
      <xdr:colOff>857250</xdr:colOff>
      <xdr:row>0</xdr:row>
      <xdr:rowOff>0</xdr:rowOff>
    </xdr:to>
    <xdr:sp>
      <xdr:nvSpPr>
        <xdr:cNvPr id="30" name="Text Box 30"/>
        <xdr:cNvSpPr txBox="1">
          <a:spLocks noChangeArrowheads="1"/>
        </xdr:cNvSpPr>
      </xdr:nvSpPr>
      <xdr:spPr>
        <a:xfrm>
          <a:off x="5715000" y="0"/>
          <a:ext cx="7334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76200</xdr:colOff>
      <xdr:row>0</xdr:row>
      <xdr:rowOff>0</xdr:rowOff>
    </xdr:to>
    <xdr:sp>
      <xdr:nvSpPr>
        <xdr:cNvPr id="31" name="AutoShape 31"/>
        <xdr:cNvSpPr>
          <a:spLocks/>
        </xdr:cNvSpPr>
      </xdr:nvSpPr>
      <xdr:spPr>
        <a:xfrm>
          <a:off x="56388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895350</xdr:colOff>
      <xdr:row>0</xdr:row>
      <xdr:rowOff>0</xdr:rowOff>
    </xdr:to>
    <xdr:sp>
      <xdr:nvSpPr>
        <xdr:cNvPr id="32" name="Text Box 32"/>
        <xdr:cNvSpPr txBox="1">
          <a:spLocks noChangeArrowheads="1"/>
        </xdr:cNvSpPr>
      </xdr:nvSpPr>
      <xdr:spPr>
        <a:xfrm>
          <a:off x="5762625" y="0"/>
          <a:ext cx="7239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66675</xdr:colOff>
      <xdr:row>0</xdr:row>
      <xdr:rowOff>0</xdr:rowOff>
    </xdr:from>
    <xdr:to>
      <xdr:col>11</xdr:col>
      <xdr:colOff>95250</xdr:colOff>
      <xdr:row>0</xdr:row>
      <xdr:rowOff>0</xdr:rowOff>
    </xdr:to>
    <xdr:sp>
      <xdr:nvSpPr>
        <xdr:cNvPr id="33" name="AutoShape 33"/>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895350</xdr:colOff>
      <xdr:row>0</xdr:row>
      <xdr:rowOff>0</xdr:rowOff>
    </xdr:to>
    <xdr:sp>
      <xdr:nvSpPr>
        <xdr:cNvPr id="34" name="Text Box 34"/>
        <xdr:cNvSpPr txBox="1">
          <a:spLocks noChangeArrowheads="1"/>
        </xdr:cNvSpPr>
      </xdr:nvSpPr>
      <xdr:spPr>
        <a:xfrm>
          <a:off x="5762625" y="0"/>
          <a:ext cx="7239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47625</xdr:colOff>
      <xdr:row>0</xdr:row>
      <xdr:rowOff>0</xdr:rowOff>
    </xdr:from>
    <xdr:to>
      <xdr:col>11</xdr:col>
      <xdr:colOff>123825</xdr:colOff>
      <xdr:row>0</xdr:row>
      <xdr:rowOff>0</xdr:rowOff>
    </xdr:to>
    <xdr:sp>
      <xdr:nvSpPr>
        <xdr:cNvPr id="35" name="AutoShape 35"/>
        <xdr:cNvSpPr>
          <a:spLocks/>
        </xdr:cNvSpPr>
      </xdr:nvSpPr>
      <xdr:spPr>
        <a:xfrm>
          <a:off x="56388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0</xdr:row>
      <xdr:rowOff>0</xdr:rowOff>
    </xdr:from>
    <xdr:to>
      <xdr:col>11</xdr:col>
      <xdr:colOff>981075</xdr:colOff>
      <xdr:row>0</xdr:row>
      <xdr:rowOff>0</xdr:rowOff>
    </xdr:to>
    <xdr:sp>
      <xdr:nvSpPr>
        <xdr:cNvPr id="36" name="Text Box 36"/>
        <xdr:cNvSpPr txBox="1">
          <a:spLocks noChangeArrowheads="1"/>
        </xdr:cNvSpPr>
      </xdr:nvSpPr>
      <xdr:spPr>
        <a:xfrm>
          <a:off x="5800725" y="0"/>
          <a:ext cx="7715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11</xdr:col>
      <xdr:colOff>47625</xdr:colOff>
      <xdr:row>0</xdr:row>
      <xdr:rowOff>0</xdr:rowOff>
    </xdr:from>
    <xdr:to>
      <xdr:col>11</xdr:col>
      <xdr:colOff>114300</xdr:colOff>
      <xdr:row>0</xdr:row>
      <xdr:rowOff>0</xdr:rowOff>
    </xdr:to>
    <xdr:sp>
      <xdr:nvSpPr>
        <xdr:cNvPr id="37" name="AutoShape 37"/>
        <xdr:cNvSpPr>
          <a:spLocks/>
        </xdr:cNvSpPr>
      </xdr:nvSpPr>
      <xdr:spPr>
        <a:xfrm>
          <a:off x="5638800" y="0"/>
          <a:ext cx="666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0</xdr:row>
      <xdr:rowOff>0</xdr:rowOff>
    </xdr:from>
    <xdr:to>
      <xdr:col>11</xdr:col>
      <xdr:colOff>971550</xdr:colOff>
      <xdr:row>0</xdr:row>
      <xdr:rowOff>0</xdr:rowOff>
    </xdr:to>
    <xdr:sp>
      <xdr:nvSpPr>
        <xdr:cNvPr id="38" name="Text Box 38"/>
        <xdr:cNvSpPr txBox="1">
          <a:spLocks noChangeArrowheads="1"/>
        </xdr:cNvSpPr>
      </xdr:nvSpPr>
      <xdr:spPr>
        <a:xfrm>
          <a:off x="5781675" y="0"/>
          <a:ext cx="7810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11</xdr:col>
      <xdr:colOff>47625</xdr:colOff>
      <xdr:row>0</xdr:row>
      <xdr:rowOff>0</xdr:rowOff>
    </xdr:from>
    <xdr:to>
      <xdr:col>11</xdr:col>
      <xdr:colOff>85725</xdr:colOff>
      <xdr:row>0</xdr:row>
      <xdr:rowOff>0</xdr:rowOff>
    </xdr:to>
    <xdr:sp>
      <xdr:nvSpPr>
        <xdr:cNvPr id="39" name="AutoShape 39"/>
        <xdr:cNvSpPr>
          <a:spLocks/>
        </xdr:cNvSpPr>
      </xdr:nvSpPr>
      <xdr:spPr>
        <a:xfrm>
          <a:off x="563880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0</xdr:row>
      <xdr:rowOff>0</xdr:rowOff>
    </xdr:from>
    <xdr:to>
      <xdr:col>11</xdr:col>
      <xdr:colOff>981075</xdr:colOff>
      <xdr:row>0</xdr:row>
      <xdr:rowOff>0</xdr:rowOff>
    </xdr:to>
    <xdr:sp>
      <xdr:nvSpPr>
        <xdr:cNvPr id="40" name="Text Box 40"/>
        <xdr:cNvSpPr txBox="1">
          <a:spLocks noChangeArrowheads="1"/>
        </xdr:cNvSpPr>
      </xdr:nvSpPr>
      <xdr:spPr>
        <a:xfrm>
          <a:off x="5800725" y="0"/>
          <a:ext cx="7715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11</xdr:col>
      <xdr:colOff>47625</xdr:colOff>
      <xdr:row>0</xdr:row>
      <xdr:rowOff>0</xdr:rowOff>
    </xdr:from>
    <xdr:to>
      <xdr:col>11</xdr:col>
      <xdr:colOff>85725</xdr:colOff>
      <xdr:row>0</xdr:row>
      <xdr:rowOff>0</xdr:rowOff>
    </xdr:to>
    <xdr:sp>
      <xdr:nvSpPr>
        <xdr:cNvPr id="41" name="AutoShape 41"/>
        <xdr:cNvSpPr>
          <a:spLocks/>
        </xdr:cNvSpPr>
      </xdr:nvSpPr>
      <xdr:spPr>
        <a:xfrm>
          <a:off x="563880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914400</xdr:colOff>
      <xdr:row>0</xdr:row>
      <xdr:rowOff>0</xdr:rowOff>
    </xdr:to>
    <xdr:sp>
      <xdr:nvSpPr>
        <xdr:cNvPr id="42" name="Text Box 42"/>
        <xdr:cNvSpPr txBox="1">
          <a:spLocks noChangeArrowheads="1"/>
        </xdr:cNvSpPr>
      </xdr:nvSpPr>
      <xdr:spPr>
        <a:xfrm>
          <a:off x="5753100" y="0"/>
          <a:ext cx="7524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11</xdr:col>
      <xdr:colOff>47625</xdr:colOff>
      <xdr:row>0</xdr:row>
      <xdr:rowOff>0</xdr:rowOff>
    </xdr:from>
    <xdr:to>
      <xdr:col>11</xdr:col>
      <xdr:colOff>114300</xdr:colOff>
      <xdr:row>0</xdr:row>
      <xdr:rowOff>0</xdr:rowOff>
    </xdr:to>
    <xdr:sp>
      <xdr:nvSpPr>
        <xdr:cNvPr id="43" name="AutoShape 43"/>
        <xdr:cNvSpPr>
          <a:spLocks/>
        </xdr:cNvSpPr>
      </xdr:nvSpPr>
      <xdr:spPr>
        <a:xfrm>
          <a:off x="5638800" y="0"/>
          <a:ext cx="666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914400</xdr:colOff>
      <xdr:row>0</xdr:row>
      <xdr:rowOff>0</xdr:rowOff>
    </xdr:to>
    <xdr:sp>
      <xdr:nvSpPr>
        <xdr:cNvPr id="44" name="Text Box 44"/>
        <xdr:cNvSpPr txBox="1">
          <a:spLocks noChangeArrowheads="1"/>
        </xdr:cNvSpPr>
      </xdr:nvSpPr>
      <xdr:spPr>
        <a:xfrm>
          <a:off x="5753100" y="0"/>
          <a:ext cx="7524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11</xdr:col>
      <xdr:colOff>47625</xdr:colOff>
      <xdr:row>0</xdr:row>
      <xdr:rowOff>0</xdr:rowOff>
    </xdr:from>
    <xdr:to>
      <xdr:col>11</xdr:col>
      <xdr:colOff>85725</xdr:colOff>
      <xdr:row>0</xdr:row>
      <xdr:rowOff>0</xdr:rowOff>
    </xdr:to>
    <xdr:sp>
      <xdr:nvSpPr>
        <xdr:cNvPr id="45" name="AutoShape 45"/>
        <xdr:cNvSpPr>
          <a:spLocks/>
        </xdr:cNvSpPr>
      </xdr:nvSpPr>
      <xdr:spPr>
        <a:xfrm>
          <a:off x="563880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914400</xdr:colOff>
      <xdr:row>0</xdr:row>
      <xdr:rowOff>0</xdr:rowOff>
    </xdr:to>
    <xdr:sp>
      <xdr:nvSpPr>
        <xdr:cNvPr id="46" name="Text Box 46"/>
        <xdr:cNvSpPr txBox="1">
          <a:spLocks noChangeArrowheads="1"/>
        </xdr:cNvSpPr>
      </xdr:nvSpPr>
      <xdr:spPr>
        <a:xfrm>
          <a:off x="5753100" y="0"/>
          <a:ext cx="7524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11</xdr:col>
      <xdr:colOff>47625</xdr:colOff>
      <xdr:row>0</xdr:row>
      <xdr:rowOff>0</xdr:rowOff>
    </xdr:from>
    <xdr:to>
      <xdr:col>11</xdr:col>
      <xdr:colOff>123825</xdr:colOff>
      <xdr:row>0</xdr:row>
      <xdr:rowOff>0</xdr:rowOff>
    </xdr:to>
    <xdr:sp>
      <xdr:nvSpPr>
        <xdr:cNvPr id="47" name="AutoShape 47"/>
        <xdr:cNvSpPr>
          <a:spLocks/>
        </xdr:cNvSpPr>
      </xdr:nvSpPr>
      <xdr:spPr>
        <a:xfrm>
          <a:off x="56388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0</xdr:row>
      <xdr:rowOff>0</xdr:rowOff>
    </xdr:from>
    <xdr:to>
      <xdr:col>11</xdr:col>
      <xdr:colOff>914400</xdr:colOff>
      <xdr:row>0</xdr:row>
      <xdr:rowOff>0</xdr:rowOff>
    </xdr:to>
    <xdr:sp>
      <xdr:nvSpPr>
        <xdr:cNvPr id="48" name="Text Box 48"/>
        <xdr:cNvSpPr txBox="1">
          <a:spLocks noChangeArrowheads="1"/>
        </xdr:cNvSpPr>
      </xdr:nvSpPr>
      <xdr:spPr>
        <a:xfrm>
          <a:off x="5743575" y="0"/>
          <a:ext cx="762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１２単位必修</a:t>
          </a:r>
        </a:p>
      </xdr:txBody>
    </xdr:sp>
    <xdr:clientData/>
  </xdr:twoCellAnchor>
  <xdr:twoCellAnchor>
    <xdr:from>
      <xdr:col>11</xdr:col>
      <xdr:colOff>47625</xdr:colOff>
      <xdr:row>0</xdr:row>
      <xdr:rowOff>0</xdr:rowOff>
    </xdr:from>
    <xdr:to>
      <xdr:col>11</xdr:col>
      <xdr:colOff>123825</xdr:colOff>
      <xdr:row>0</xdr:row>
      <xdr:rowOff>0</xdr:rowOff>
    </xdr:to>
    <xdr:sp>
      <xdr:nvSpPr>
        <xdr:cNvPr id="49" name="AutoShape 49"/>
        <xdr:cNvSpPr>
          <a:spLocks/>
        </xdr:cNvSpPr>
      </xdr:nvSpPr>
      <xdr:spPr>
        <a:xfrm>
          <a:off x="56388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923925</xdr:colOff>
      <xdr:row>0</xdr:row>
      <xdr:rowOff>0</xdr:rowOff>
    </xdr:to>
    <xdr:sp>
      <xdr:nvSpPr>
        <xdr:cNvPr id="50" name="Text Box 50"/>
        <xdr:cNvSpPr txBox="1">
          <a:spLocks noChangeArrowheads="1"/>
        </xdr:cNvSpPr>
      </xdr:nvSpPr>
      <xdr:spPr>
        <a:xfrm>
          <a:off x="5753100" y="0"/>
          <a:ext cx="762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11</xdr:col>
      <xdr:colOff>47625</xdr:colOff>
      <xdr:row>0</xdr:row>
      <xdr:rowOff>0</xdr:rowOff>
    </xdr:from>
    <xdr:to>
      <xdr:col>11</xdr:col>
      <xdr:colOff>123825</xdr:colOff>
      <xdr:row>0</xdr:row>
      <xdr:rowOff>0</xdr:rowOff>
    </xdr:to>
    <xdr:sp>
      <xdr:nvSpPr>
        <xdr:cNvPr id="51" name="AutoShape 51"/>
        <xdr:cNvSpPr>
          <a:spLocks/>
        </xdr:cNvSpPr>
      </xdr:nvSpPr>
      <xdr:spPr>
        <a:xfrm>
          <a:off x="56388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933450</xdr:colOff>
      <xdr:row>0</xdr:row>
      <xdr:rowOff>0</xdr:rowOff>
    </xdr:to>
    <xdr:sp>
      <xdr:nvSpPr>
        <xdr:cNvPr id="52" name="Text Box 52"/>
        <xdr:cNvSpPr txBox="1">
          <a:spLocks noChangeArrowheads="1"/>
        </xdr:cNvSpPr>
      </xdr:nvSpPr>
      <xdr:spPr>
        <a:xfrm>
          <a:off x="5762625" y="0"/>
          <a:ext cx="762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11</xdr:col>
      <xdr:colOff>161925</xdr:colOff>
      <xdr:row>0</xdr:row>
      <xdr:rowOff>0</xdr:rowOff>
    </xdr:from>
    <xdr:to>
      <xdr:col>11</xdr:col>
      <xdr:colOff>904875</xdr:colOff>
      <xdr:row>0</xdr:row>
      <xdr:rowOff>0</xdr:rowOff>
    </xdr:to>
    <xdr:sp>
      <xdr:nvSpPr>
        <xdr:cNvPr id="53" name="Text Box 53"/>
        <xdr:cNvSpPr txBox="1">
          <a:spLocks noChangeArrowheads="1"/>
        </xdr:cNvSpPr>
      </xdr:nvSpPr>
      <xdr:spPr>
        <a:xfrm>
          <a:off x="5753100" y="0"/>
          <a:ext cx="7429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１２単位必修</a:t>
          </a:r>
        </a:p>
      </xdr:txBody>
    </xdr:sp>
    <xdr:clientData/>
  </xdr:twoCellAnchor>
  <xdr:twoCellAnchor>
    <xdr:from>
      <xdr:col>11</xdr:col>
      <xdr:colOff>47625</xdr:colOff>
      <xdr:row>0</xdr:row>
      <xdr:rowOff>0</xdr:rowOff>
    </xdr:from>
    <xdr:to>
      <xdr:col>11</xdr:col>
      <xdr:colOff>123825</xdr:colOff>
      <xdr:row>0</xdr:row>
      <xdr:rowOff>0</xdr:rowOff>
    </xdr:to>
    <xdr:sp>
      <xdr:nvSpPr>
        <xdr:cNvPr id="54" name="AutoShape 54"/>
        <xdr:cNvSpPr>
          <a:spLocks/>
        </xdr:cNvSpPr>
      </xdr:nvSpPr>
      <xdr:spPr>
        <a:xfrm>
          <a:off x="56388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904875</xdr:colOff>
      <xdr:row>0</xdr:row>
      <xdr:rowOff>0</xdr:rowOff>
    </xdr:to>
    <xdr:sp>
      <xdr:nvSpPr>
        <xdr:cNvPr id="55" name="Text Box 55"/>
        <xdr:cNvSpPr txBox="1">
          <a:spLocks noChangeArrowheads="1"/>
        </xdr:cNvSpPr>
      </xdr:nvSpPr>
      <xdr:spPr>
        <a:xfrm>
          <a:off x="5762625" y="0"/>
          <a:ext cx="7334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11</xdr:col>
      <xdr:colOff>47625</xdr:colOff>
      <xdr:row>0</xdr:row>
      <xdr:rowOff>0</xdr:rowOff>
    </xdr:from>
    <xdr:to>
      <xdr:col>11</xdr:col>
      <xdr:colOff>123825</xdr:colOff>
      <xdr:row>0</xdr:row>
      <xdr:rowOff>0</xdr:rowOff>
    </xdr:to>
    <xdr:sp>
      <xdr:nvSpPr>
        <xdr:cNvPr id="56" name="AutoShape 56"/>
        <xdr:cNvSpPr>
          <a:spLocks/>
        </xdr:cNvSpPr>
      </xdr:nvSpPr>
      <xdr:spPr>
        <a:xfrm>
          <a:off x="56388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904875</xdr:colOff>
      <xdr:row>0</xdr:row>
      <xdr:rowOff>0</xdr:rowOff>
    </xdr:to>
    <xdr:sp>
      <xdr:nvSpPr>
        <xdr:cNvPr id="57" name="Text Box 57"/>
        <xdr:cNvSpPr txBox="1">
          <a:spLocks noChangeArrowheads="1"/>
        </xdr:cNvSpPr>
      </xdr:nvSpPr>
      <xdr:spPr>
        <a:xfrm>
          <a:off x="5762625" y="0"/>
          <a:ext cx="7334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１２単位必修</a:t>
          </a:r>
        </a:p>
      </xdr:txBody>
    </xdr:sp>
    <xdr:clientData/>
  </xdr:twoCellAnchor>
  <xdr:twoCellAnchor>
    <xdr:from>
      <xdr:col>11</xdr:col>
      <xdr:colOff>47625</xdr:colOff>
      <xdr:row>0</xdr:row>
      <xdr:rowOff>0</xdr:rowOff>
    </xdr:from>
    <xdr:to>
      <xdr:col>11</xdr:col>
      <xdr:colOff>123825</xdr:colOff>
      <xdr:row>0</xdr:row>
      <xdr:rowOff>0</xdr:rowOff>
    </xdr:to>
    <xdr:sp>
      <xdr:nvSpPr>
        <xdr:cNvPr id="58" name="AutoShape 58"/>
        <xdr:cNvSpPr>
          <a:spLocks/>
        </xdr:cNvSpPr>
      </xdr:nvSpPr>
      <xdr:spPr>
        <a:xfrm>
          <a:off x="56388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904875</xdr:colOff>
      <xdr:row>0</xdr:row>
      <xdr:rowOff>0</xdr:rowOff>
    </xdr:to>
    <xdr:sp>
      <xdr:nvSpPr>
        <xdr:cNvPr id="59" name="Text Box 59"/>
        <xdr:cNvSpPr txBox="1">
          <a:spLocks noChangeArrowheads="1"/>
        </xdr:cNvSpPr>
      </xdr:nvSpPr>
      <xdr:spPr>
        <a:xfrm>
          <a:off x="5753100" y="0"/>
          <a:ext cx="7429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11</xdr:col>
      <xdr:colOff>47625</xdr:colOff>
      <xdr:row>0</xdr:row>
      <xdr:rowOff>0</xdr:rowOff>
    </xdr:from>
    <xdr:to>
      <xdr:col>11</xdr:col>
      <xdr:colOff>123825</xdr:colOff>
      <xdr:row>0</xdr:row>
      <xdr:rowOff>0</xdr:rowOff>
    </xdr:to>
    <xdr:sp>
      <xdr:nvSpPr>
        <xdr:cNvPr id="60" name="AutoShape 60"/>
        <xdr:cNvSpPr>
          <a:spLocks/>
        </xdr:cNvSpPr>
      </xdr:nvSpPr>
      <xdr:spPr>
        <a:xfrm>
          <a:off x="56388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904875</xdr:colOff>
      <xdr:row>0</xdr:row>
      <xdr:rowOff>0</xdr:rowOff>
    </xdr:to>
    <xdr:sp>
      <xdr:nvSpPr>
        <xdr:cNvPr id="61" name="Text Box 61"/>
        <xdr:cNvSpPr txBox="1">
          <a:spLocks noChangeArrowheads="1"/>
        </xdr:cNvSpPr>
      </xdr:nvSpPr>
      <xdr:spPr>
        <a:xfrm>
          <a:off x="5762625" y="0"/>
          <a:ext cx="7334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１２単位必修</a:t>
          </a:r>
        </a:p>
      </xdr:txBody>
    </xdr:sp>
    <xdr:clientData/>
  </xdr:twoCellAnchor>
  <xdr:twoCellAnchor>
    <xdr:from>
      <xdr:col>11</xdr:col>
      <xdr:colOff>47625</xdr:colOff>
      <xdr:row>0</xdr:row>
      <xdr:rowOff>0</xdr:rowOff>
    </xdr:from>
    <xdr:to>
      <xdr:col>11</xdr:col>
      <xdr:colOff>114300</xdr:colOff>
      <xdr:row>0</xdr:row>
      <xdr:rowOff>0</xdr:rowOff>
    </xdr:to>
    <xdr:sp>
      <xdr:nvSpPr>
        <xdr:cNvPr id="62" name="AutoShape 62"/>
        <xdr:cNvSpPr>
          <a:spLocks/>
        </xdr:cNvSpPr>
      </xdr:nvSpPr>
      <xdr:spPr>
        <a:xfrm>
          <a:off x="5638800" y="0"/>
          <a:ext cx="666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0</xdr:row>
      <xdr:rowOff>0</xdr:rowOff>
    </xdr:from>
    <xdr:to>
      <xdr:col>11</xdr:col>
      <xdr:colOff>933450</xdr:colOff>
      <xdr:row>0</xdr:row>
      <xdr:rowOff>0</xdr:rowOff>
    </xdr:to>
    <xdr:sp>
      <xdr:nvSpPr>
        <xdr:cNvPr id="63" name="Text Box 63"/>
        <xdr:cNvSpPr txBox="1">
          <a:spLocks noChangeArrowheads="1"/>
        </xdr:cNvSpPr>
      </xdr:nvSpPr>
      <xdr:spPr>
        <a:xfrm>
          <a:off x="5743575" y="0"/>
          <a:ext cx="7810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11</xdr:col>
      <xdr:colOff>190500</xdr:colOff>
      <xdr:row>0</xdr:row>
      <xdr:rowOff>0</xdr:rowOff>
    </xdr:from>
    <xdr:to>
      <xdr:col>11</xdr:col>
      <xdr:colOff>895350</xdr:colOff>
      <xdr:row>0</xdr:row>
      <xdr:rowOff>0</xdr:rowOff>
    </xdr:to>
    <xdr:sp>
      <xdr:nvSpPr>
        <xdr:cNvPr id="64" name="Text Box 64"/>
        <xdr:cNvSpPr txBox="1">
          <a:spLocks noChangeArrowheads="1"/>
        </xdr:cNvSpPr>
      </xdr:nvSpPr>
      <xdr:spPr>
        <a:xfrm>
          <a:off x="5781675" y="0"/>
          <a:ext cx="7048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４単位まで卒業に必要な単位数に含めることができる。</a:t>
          </a:r>
        </a:p>
      </xdr:txBody>
    </xdr:sp>
    <xdr:clientData/>
  </xdr:twoCellAnchor>
  <xdr:twoCellAnchor>
    <xdr:from>
      <xdr:col>11</xdr:col>
      <xdr:colOff>66675</xdr:colOff>
      <xdr:row>0</xdr:row>
      <xdr:rowOff>0</xdr:rowOff>
    </xdr:from>
    <xdr:to>
      <xdr:col>11</xdr:col>
      <xdr:colOff>142875</xdr:colOff>
      <xdr:row>0</xdr:row>
      <xdr:rowOff>0</xdr:rowOff>
    </xdr:to>
    <xdr:sp>
      <xdr:nvSpPr>
        <xdr:cNvPr id="65" name="AutoShape 65"/>
        <xdr:cNvSpPr>
          <a:spLocks/>
        </xdr:cNvSpPr>
      </xdr:nvSpPr>
      <xdr:spPr>
        <a:xfrm>
          <a:off x="5657850" y="0"/>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0</xdr:row>
      <xdr:rowOff>0</xdr:rowOff>
    </xdr:from>
    <xdr:to>
      <xdr:col>11</xdr:col>
      <xdr:colOff>104775</xdr:colOff>
      <xdr:row>0</xdr:row>
      <xdr:rowOff>0</xdr:rowOff>
    </xdr:to>
    <xdr:sp>
      <xdr:nvSpPr>
        <xdr:cNvPr id="66" name="AutoShape 66"/>
        <xdr:cNvSpPr>
          <a:spLocks/>
        </xdr:cNvSpPr>
      </xdr:nvSpPr>
      <xdr:spPr>
        <a:xfrm>
          <a:off x="56197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885825</xdr:colOff>
      <xdr:row>0</xdr:row>
      <xdr:rowOff>0</xdr:rowOff>
    </xdr:to>
    <xdr:sp>
      <xdr:nvSpPr>
        <xdr:cNvPr id="67" name="Text Box 67"/>
        <xdr:cNvSpPr txBox="1">
          <a:spLocks noChangeArrowheads="1"/>
        </xdr:cNvSpPr>
      </xdr:nvSpPr>
      <xdr:spPr>
        <a:xfrm>
          <a:off x="5762625" y="0"/>
          <a:ext cx="7143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４単位まで卒業に必要な単位数に含めることができる。</a:t>
          </a:r>
        </a:p>
      </xdr:txBody>
    </xdr:sp>
    <xdr:clientData/>
  </xdr:twoCellAnchor>
  <xdr:twoCellAnchor>
    <xdr:from>
      <xdr:col>11</xdr:col>
      <xdr:colOff>66675</xdr:colOff>
      <xdr:row>0</xdr:row>
      <xdr:rowOff>0</xdr:rowOff>
    </xdr:from>
    <xdr:to>
      <xdr:col>11</xdr:col>
      <xdr:colOff>95250</xdr:colOff>
      <xdr:row>0</xdr:row>
      <xdr:rowOff>0</xdr:rowOff>
    </xdr:to>
    <xdr:sp>
      <xdr:nvSpPr>
        <xdr:cNvPr id="68" name="AutoShape 68"/>
        <xdr:cNvSpPr>
          <a:spLocks/>
        </xdr:cNvSpPr>
      </xdr:nvSpPr>
      <xdr:spPr>
        <a:xfrm>
          <a:off x="5657850" y="0"/>
          <a:ext cx="28575" cy="0"/>
        </a:xfrm>
        <a:prstGeom prst="leftBrace">
          <a:avLst>
            <a:gd name="adj1" fmla="val -2147483648"/>
            <a:gd name="adj2" fmla="val 28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0</xdr:row>
      <xdr:rowOff>0</xdr:rowOff>
    </xdr:from>
    <xdr:to>
      <xdr:col>11</xdr:col>
      <xdr:colOff>971550</xdr:colOff>
      <xdr:row>0</xdr:row>
      <xdr:rowOff>0</xdr:rowOff>
    </xdr:to>
    <xdr:sp>
      <xdr:nvSpPr>
        <xdr:cNvPr id="69" name="Text Box 69"/>
        <xdr:cNvSpPr txBox="1">
          <a:spLocks noChangeArrowheads="1"/>
        </xdr:cNvSpPr>
      </xdr:nvSpPr>
      <xdr:spPr>
        <a:xfrm>
          <a:off x="5715000" y="0"/>
          <a:ext cx="847725"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外国人留学生のみ。８単位まで卒業に必要な単位数に含めることができる。</a:t>
          </a:r>
        </a:p>
      </xdr:txBody>
    </xdr:sp>
    <xdr:clientData/>
  </xdr:twoCellAnchor>
  <xdr:twoCellAnchor>
    <xdr:from>
      <xdr:col>11</xdr:col>
      <xdr:colOff>66675</xdr:colOff>
      <xdr:row>0</xdr:row>
      <xdr:rowOff>0</xdr:rowOff>
    </xdr:from>
    <xdr:to>
      <xdr:col>11</xdr:col>
      <xdr:colOff>95250</xdr:colOff>
      <xdr:row>0</xdr:row>
      <xdr:rowOff>0</xdr:rowOff>
    </xdr:to>
    <xdr:sp>
      <xdr:nvSpPr>
        <xdr:cNvPr id="70" name="AutoShape 70"/>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819150</xdr:colOff>
      <xdr:row>0</xdr:row>
      <xdr:rowOff>0</xdr:rowOff>
    </xdr:to>
    <xdr:sp>
      <xdr:nvSpPr>
        <xdr:cNvPr id="71" name="Text Box 71"/>
        <xdr:cNvSpPr txBox="1">
          <a:spLocks noChangeArrowheads="1"/>
        </xdr:cNvSpPr>
      </xdr:nvSpPr>
      <xdr:spPr>
        <a:xfrm>
          <a:off x="5762625" y="0"/>
          <a:ext cx="6477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8</a:t>
          </a:r>
          <a:r>
            <a:rPr lang="en-US" cap="none" sz="1000" b="0" i="0" u="none" baseline="0">
              <a:solidFill>
                <a:srgbClr val="000000"/>
              </a:solidFill>
              <a:latin typeface="ＭＳ 明朝"/>
              <a:ea typeface="ＭＳ 明朝"/>
              <a:cs typeface="ＭＳ 明朝"/>
            </a:rPr>
            <a:t>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72" name="AutoShape 72"/>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809625</xdr:colOff>
      <xdr:row>0</xdr:row>
      <xdr:rowOff>0</xdr:rowOff>
    </xdr:to>
    <xdr:sp>
      <xdr:nvSpPr>
        <xdr:cNvPr id="73" name="Text Box 73"/>
        <xdr:cNvSpPr txBox="1">
          <a:spLocks noChangeArrowheads="1"/>
        </xdr:cNvSpPr>
      </xdr:nvSpPr>
      <xdr:spPr>
        <a:xfrm>
          <a:off x="5762625" y="0"/>
          <a:ext cx="6381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8</a:t>
          </a:r>
          <a:r>
            <a:rPr lang="en-US" cap="none" sz="1000" b="0" i="0" u="none" baseline="0">
              <a:solidFill>
                <a:srgbClr val="000000"/>
              </a:solidFill>
              <a:latin typeface="ＭＳ 明朝"/>
              <a:ea typeface="ＭＳ 明朝"/>
              <a:cs typeface="ＭＳ 明朝"/>
            </a:rPr>
            <a:t>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74" name="AutoShape 74"/>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819150</xdr:colOff>
      <xdr:row>0</xdr:row>
      <xdr:rowOff>0</xdr:rowOff>
    </xdr:to>
    <xdr:sp>
      <xdr:nvSpPr>
        <xdr:cNvPr id="75" name="Text Box 75"/>
        <xdr:cNvSpPr txBox="1">
          <a:spLocks noChangeArrowheads="1"/>
        </xdr:cNvSpPr>
      </xdr:nvSpPr>
      <xdr:spPr>
        <a:xfrm>
          <a:off x="5753100" y="0"/>
          <a:ext cx="6572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8</a:t>
          </a:r>
          <a:r>
            <a:rPr lang="en-US" cap="none" sz="1000" b="0" i="0" u="none" baseline="0">
              <a:solidFill>
                <a:srgbClr val="000000"/>
              </a:solidFill>
              <a:latin typeface="ＭＳ 明朝"/>
              <a:ea typeface="ＭＳ 明朝"/>
              <a:cs typeface="ＭＳ 明朝"/>
            </a:rPr>
            <a:t>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76" name="AutoShape 76"/>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0</xdr:row>
      <xdr:rowOff>0</xdr:rowOff>
    </xdr:from>
    <xdr:to>
      <xdr:col>11</xdr:col>
      <xdr:colOff>876300</xdr:colOff>
      <xdr:row>0</xdr:row>
      <xdr:rowOff>0</xdr:rowOff>
    </xdr:to>
    <xdr:sp>
      <xdr:nvSpPr>
        <xdr:cNvPr id="77" name="Text Box 77"/>
        <xdr:cNvSpPr txBox="1">
          <a:spLocks noChangeArrowheads="1"/>
        </xdr:cNvSpPr>
      </xdr:nvSpPr>
      <xdr:spPr>
        <a:xfrm>
          <a:off x="5781675" y="0"/>
          <a:ext cx="6858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４単位必修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78" name="AutoShape 78"/>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838200</xdr:colOff>
      <xdr:row>0</xdr:row>
      <xdr:rowOff>0</xdr:rowOff>
    </xdr:to>
    <xdr:sp>
      <xdr:nvSpPr>
        <xdr:cNvPr id="79" name="Text Box 79"/>
        <xdr:cNvSpPr txBox="1">
          <a:spLocks noChangeArrowheads="1"/>
        </xdr:cNvSpPr>
      </xdr:nvSpPr>
      <xdr:spPr>
        <a:xfrm>
          <a:off x="5762625" y="0"/>
          <a:ext cx="6667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４単位必修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80" name="AutoShape 80"/>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0</xdr:row>
      <xdr:rowOff>0</xdr:rowOff>
    </xdr:from>
    <xdr:to>
      <xdr:col>11</xdr:col>
      <xdr:colOff>876300</xdr:colOff>
      <xdr:row>0</xdr:row>
      <xdr:rowOff>0</xdr:rowOff>
    </xdr:to>
    <xdr:sp>
      <xdr:nvSpPr>
        <xdr:cNvPr id="81" name="Text Box 81"/>
        <xdr:cNvSpPr txBox="1">
          <a:spLocks noChangeArrowheads="1"/>
        </xdr:cNvSpPr>
      </xdr:nvSpPr>
      <xdr:spPr>
        <a:xfrm>
          <a:off x="5781675" y="0"/>
          <a:ext cx="6858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１２単位必修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82" name="AutoShape 82"/>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0</xdr:row>
      <xdr:rowOff>0</xdr:rowOff>
    </xdr:from>
    <xdr:to>
      <xdr:col>11</xdr:col>
      <xdr:colOff>876300</xdr:colOff>
      <xdr:row>0</xdr:row>
      <xdr:rowOff>0</xdr:rowOff>
    </xdr:to>
    <xdr:sp>
      <xdr:nvSpPr>
        <xdr:cNvPr id="83" name="Text Box 83"/>
        <xdr:cNvSpPr txBox="1">
          <a:spLocks noChangeArrowheads="1"/>
        </xdr:cNvSpPr>
      </xdr:nvSpPr>
      <xdr:spPr>
        <a:xfrm>
          <a:off x="5800725" y="0"/>
          <a:ext cx="6667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４単位必修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84" name="AutoShape 84"/>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838200</xdr:colOff>
      <xdr:row>0</xdr:row>
      <xdr:rowOff>0</xdr:rowOff>
    </xdr:to>
    <xdr:sp>
      <xdr:nvSpPr>
        <xdr:cNvPr id="85" name="Text Box 85"/>
        <xdr:cNvSpPr txBox="1">
          <a:spLocks noChangeArrowheads="1"/>
        </xdr:cNvSpPr>
      </xdr:nvSpPr>
      <xdr:spPr>
        <a:xfrm>
          <a:off x="5762625" y="0"/>
          <a:ext cx="6667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８単位必修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86" name="AutoShape 86"/>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885825</xdr:colOff>
      <xdr:row>0</xdr:row>
      <xdr:rowOff>0</xdr:rowOff>
    </xdr:to>
    <xdr:sp>
      <xdr:nvSpPr>
        <xdr:cNvPr id="87" name="Text Box 87"/>
        <xdr:cNvSpPr txBox="1">
          <a:spLocks noChangeArrowheads="1"/>
        </xdr:cNvSpPr>
      </xdr:nvSpPr>
      <xdr:spPr>
        <a:xfrm>
          <a:off x="5762625" y="0"/>
          <a:ext cx="7143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１２単位必修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95250</xdr:colOff>
      <xdr:row>0</xdr:row>
      <xdr:rowOff>0</xdr:rowOff>
    </xdr:to>
    <xdr:sp>
      <xdr:nvSpPr>
        <xdr:cNvPr id="88" name="AutoShape 88"/>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838200</xdr:colOff>
      <xdr:row>0</xdr:row>
      <xdr:rowOff>0</xdr:rowOff>
    </xdr:to>
    <xdr:sp>
      <xdr:nvSpPr>
        <xdr:cNvPr id="89" name="Text Box 89"/>
        <xdr:cNvSpPr txBox="1">
          <a:spLocks noChangeArrowheads="1"/>
        </xdr:cNvSpPr>
      </xdr:nvSpPr>
      <xdr:spPr>
        <a:xfrm>
          <a:off x="5762625" y="0"/>
          <a:ext cx="6667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８単位必修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66675</xdr:colOff>
      <xdr:row>0</xdr:row>
      <xdr:rowOff>0</xdr:rowOff>
    </xdr:from>
    <xdr:to>
      <xdr:col>11</xdr:col>
      <xdr:colOff>142875</xdr:colOff>
      <xdr:row>0</xdr:row>
      <xdr:rowOff>0</xdr:rowOff>
    </xdr:to>
    <xdr:sp>
      <xdr:nvSpPr>
        <xdr:cNvPr id="90" name="AutoShape 90"/>
        <xdr:cNvSpPr>
          <a:spLocks/>
        </xdr:cNvSpPr>
      </xdr:nvSpPr>
      <xdr:spPr>
        <a:xfrm>
          <a:off x="56578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0</xdr:row>
      <xdr:rowOff>0</xdr:rowOff>
    </xdr:from>
    <xdr:to>
      <xdr:col>11</xdr:col>
      <xdr:colOff>885825</xdr:colOff>
      <xdr:row>0</xdr:row>
      <xdr:rowOff>0</xdr:rowOff>
    </xdr:to>
    <xdr:sp>
      <xdr:nvSpPr>
        <xdr:cNvPr id="91" name="Text Box 91"/>
        <xdr:cNvSpPr txBox="1">
          <a:spLocks noChangeArrowheads="1"/>
        </xdr:cNvSpPr>
      </xdr:nvSpPr>
      <xdr:spPr>
        <a:xfrm>
          <a:off x="5857875" y="0"/>
          <a:ext cx="6191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２単位必修</a:t>
          </a:r>
        </a:p>
      </xdr:txBody>
    </xdr:sp>
    <xdr:clientData/>
  </xdr:twoCellAnchor>
  <xdr:twoCellAnchor>
    <xdr:from>
      <xdr:col>11</xdr:col>
      <xdr:colOff>66675</xdr:colOff>
      <xdr:row>0</xdr:row>
      <xdr:rowOff>0</xdr:rowOff>
    </xdr:from>
    <xdr:to>
      <xdr:col>11</xdr:col>
      <xdr:colOff>95250</xdr:colOff>
      <xdr:row>0</xdr:row>
      <xdr:rowOff>0</xdr:rowOff>
    </xdr:to>
    <xdr:sp>
      <xdr:nvSpPr>
        <xdr:cNvPr id="92" name="AutoShape 92"/>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819150</xdr:colOff>
      <xdr:row>0</xdr:row>
      <xdr:rowOff>0</xdr:rowOff>
    </xdr:to>
    <xdr:sp>
      <xdr:nvSpPr>
        <xdr:cNvPr id="93" name="Text Box 93"/>
        <xdr:cNvSpPr txBox="1">
          <a:spLocks noChangeArrowheads="1"/>
        </xdr:cNvSpPr>
      </xdr:nvSpPr>
      <xdr:spPr>
        <a:xfrm>
          <a:off x="5762625" y="0"/>
          <a:ext cx="6477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66675</xdr:colOff>
      <xdr:row>0</xdr:row>
      <xdr:rowOff>0</xdr:rowOff>
    </xdr:from>
    <xdr:to>
      <xdr:col>11</xdr:col>
      <xdr:colOff>95250</xdr:colOff>
      <xdr:row>0</xdr:row>
      <xdr:rowOff>0</xdr:rowOff>
    </xdr:to>
    <xdr:sp>
      <xdr:nvSpPr>
        <xdr:cNvPr id="94" name="AutoShape 94"/>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771525</xdr:colOff>
      <xdr:row>0</xdr:row>
      <xdr:rowOff>0</xdr:rowOff>
    </xdr:to>
    <xdr:sp>
      <xdr:nvSpPr>
        <xdr:cNvPr id="95" name="Text Box 95"/>
        <xdr:cNvSpPr txBox="1">
          <a:spLocks noChangeArrowheads="1"/>
        </xdr:cNvSpPr>
      </xdr:nvSpPr>
      <xdr:spPr>
        <a:xfrm>
          <a:off x="5753100" y="0"/>
          <a:ext cx="6096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66675</xdr:colOff>
      <xdr:row>0</xdr:row>
      <xdr:rowOff>0</xdr:rowOff>
    </xdr:from>
    <xdr:to>
      <xdr:col>11</xdr:col>
      <xdr:colOff>95250</xdr:colOff>
      <xdr:row>0</xdr:row>
      <xdr:rowOff>0</xdr:rowOff>
    </xdr:to>
    <xdr:sp>
      <xdr:nvSpPr>
        <xdr:cNvPr id="96" name="AutoShape 96"/>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857250</xdr:colOff>
      <xdr:row>0</xdr:row>
      <xdr:rowOff>0</xdr:rowOff>
    </xdr:to>
    <xdr:sp>
      <xdr:nvSpPr>
        <xdr:cNvPr id="97" name="Text Box 97"/>
        <xdr:cNvSpPr txBox="1">
          <a:spLocks noChangeArrowheads="1"/>
        </xdr:cNvSpPr>
      </xdr:nvSpPr>
      <xdr:spPr>
        <a:xfrm>
          <a:off x="5753100" y="0"/>
          <a:ext cx="6953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66675</xdr:colOff>
      <xdr:row>0</xdr:row>
      <xdr:rowOff>0</xdr:rowOff>
    </xdr:from>
    <xdr:to>
      <xdr:col>11</xdr:col>
      <xdr:colOff>104775</xdr:colOff>
      <xdr:row>0</xdr:row>
      <xdr:rowOff>0</xdr:rowOff>
    </xdr:to>
    <xdr:sp>
      <xdr:nvSpPr>
        <xdr:cNvPr id="98" name="AutoShape 98"/>
        <xdr:cNvSpPr>
          <a:spLocks/>
        </xdr:cNvSpPr>
      </xdr:nvSpPr>
      <xdr:spPr>
        <a:xfrm>
          <a:off x="565785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857250</xdr:colOff>
      <xdr:row>0</xdr:row>
      <xdr:rowOff>0</xdr:rowOff>
    </xdr:to>
    <xdr:sp>
      <xdr:nvSpPr>
        <xdr:cNvPr id="99" name="Text Box 99"/>
        <xdr:cNvSpPr txBox="1">
          <a:spLocks noChangeArrowheads="1"/>
        </xdr:cNvSpPr>
      </xdr:nvSpPr>
      <xdr:spPr>
        <a:xfrm>
          <a:off x="5762625" y="0"/>
          <a:ext cx="6858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66675</xdr:colOff>
      <xdr:row>0</xdr:row>
      <xdr:rowOff>0</xdr:rowOff>
    </xdr:from>
    <xdr:to>
      <xdr:col>11</xdr:col>
      <xdr:colOff>95250</xdr:colOff>
      <xdr:row>0</xdr:row>
      <xdr:rowOff>0</xdr:rowOff>
    </xdr:to>
    <xdr:sp>
      <xdr:nvSpPr>
        <xdr:cNvPr id="100" name="AutoShape 100"/>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876300</xdr:colOff>
      <xdr:row>0</xdr:row>
      <xdr:rowOff>0</xdr:rowOff>
    </xdr:to>
    <xdr:sp>
      <xdr:nvSpPr>
        <xdr:cNvPr id="101" name="Text Box 101"/>
        <xdr:cNvSpPr txBox="1">
          <a:spLocks noChangeArrowheads="1"/>
        </xdr:cNvSpPr>
      </xdr:nvSpPr>
      <xdr:spPr>
        <a:xfrm>
          <a:off x="5753100" y="0"/>
          <a:ext cx="7143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66675</xdr:colOff>
      <xdr:row>0</xdr:row>
      <xdr:rowOff>0</xdr:rowOff>
    </xdr:from>
    <xdr:to>
      <xdr:col>11</xdr:col>
      <xdr:colOff>95250</xdr:colOff>
      <xdr:row>0</xdr:row>
      <xdr:rowOff>0</xdr:rowOff>
    </xdr:to>
    <xdr:sp>
      <xdr:nvSpPr>
        <xdr:cNvPr id="102" name="AutoShape 102"/>
        <xdr:cNvSpPr>
          <a:spLocks/>
        </xdr:cNvSpPr>
      </xdr:nvSpPr>
      <xdr:spPr>
        <a:xfrm>
          <a:off x="565785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885825</xdr:colOff>
      <xdr:row>0</xdr:row>
      <xdr:rowOff>0</xdr:rowOff>
    </xdr:to>
    <xdr:sp>
      <xdr:nvSpPr>
        <xdr:cNvPr id="103" name="Text Box 103"/>
        <xdr:cNvSpPr txBox="1">
          <a:spLocks noChangeArrowheads="1"/>
        </xdr:cNvSpPr>
      </xdr:nvSpPr>
      <xdr:spPr>
        <a:xfrm>
          <a:off x="5753100" y="0"/>
          <a:ext cx="72390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66675</xdr:colOff>
      <xdr:row>0</xdr:row>
      <xdr:rowOff>0</xdr:rowOff>
    </xdr:from>
    <xdr:to>
      <xdr:col>11</xdr:col>
      <xdr:colOff>104775</xdr:colOff>
      <xdr:row>0</xdr:row>
      <xdr:rowOff>0</xdr:rowOff>
    </xdr:to>
    <xdr:sp>
      <xdr:nvSpPr>
        <xdr:cNvPr id="104" name="AutoShape 104"/>
        <xdr:cNvSpPr>
          <a:spLocks/>
        </xdr:cNvSpPr>
      </xdr:nvSpPr>
      <xdr:spPr>
        <a:xfrm>
          <a:off x="5657850" y="0"/>
          <a:ext cx="381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0</xdr:row>
      <xdr:rowOff>0</xdr:rowOff>
    </xdr:from>
    <xdr:to>
      <xdr:col>11</xdr:col>
      <xdr:colOff>847725</xdr:colOff>
      <xdr:row>0</xdr:row>
      <xdr:rowOff>0</xdr:rowOff>
    </xdr:to>
    <xdr:sp>
      <xdr:nvSpPr>
        <xdr:cNvPr id="105" name="Text Box 105"/>
        <xdr:cNvSpPr txBox="1">
          <a:spLocks noChangeArrowheads="1"/>
        </xdr:cNvSpPr>
      </xdr:nvSpPr>
      <xdr:spPr>
        <a:xfrm>
          <a:off x="5762625" y="0"/>
          <a:ext cx="67627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11</xdr:col>
      <xdr:colOff>85725</xdr:colOff>
      <xdr:row>0</xdr:row>
      <xdr:rowOff>0</xdr:rowOff>
    </xdr:from>
    <xdr:to>
      <xdr:col>11</xdr:col>
      <xdr:colOff>114300</xdr:colOff>
      <xdr:row>0</xdr:row>
      <xdr:rowOff>0</xdr:rowOff>
    </xdr:to>
    <xdr:sp>
      <xdr:nvSpPr>
        <xdr:cNvPr id="106" name="AutoShape 106"/>
        <xdr:cNvSpPr>
          <a:spLocks/>
        </xdr:cNvSpPr>
      </xdr:nvSpPr>
      <xdr:spPr>
        <a:xfrm>
          <a:off x="5676900" y="0"/>
          <a:ext cx="285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0</xdr:row>
      <xdr:rowOff>0</xdr:rowOff>
    </xdr:from>
    <xdr:to>
      <xdr:col>11</xdr:col>
      <xdr:colOff>857250</xdr:colOff>
      <xdr:row>0</xdr:row>
      <xdr:rowOff>0</xdr:rowOff>
    </xdr:to>
    <xdr:sp>
      <xdr:nvSpPr>
        <xdr:cNvPr id="107" name="Text Box 107"/>
        <xdr:cNvSpPr txBox="1">
          <a:spLocks noChangeArrowheads="1"/>
        </xdr:cNvSpPr>
      </xdr:nvSpPr>
      <xdr:spPr>
        <a:xfrm>
          <a:off x="5753100" y="0"/>
          <a:ext cx="6953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４単位まで卒業に必要な単位数に含めることができる。</a:t>
          </a:r>
        </a:p>
      </xdr:txBody>
    </xdr:sp>
    <xdr:clientData/>
  </xdr:twoCellAnchor>
  <xdr:twoCellAnchor>
    <xdr:from>
      <xdr:col>0</xdr:col>
      <xdr:colOff>0</xdr:colOff>
      <xdr:row>190</xdr:row>
      <xdr:rowOff>0</xdr:rowOff>
    </xdr:from>
    <xdr:to>
      <xdr:col>0</xdr:col>
      <xdr:colOff>0</xdr:colOff>
      <xdr:row>190</xdr:row>
      <xdr:rowOff>0</xdr:rowOff>
    </xdr:to>
    <xdr:sp>
      <xdr:nvSpPr>
        <xdr:cNvPr id="108" name="AutoShape 114"/>
        <xdr:cNvSpPr>
          <a:spLocks/>
        </xdr:cNvSpPr>
      </xdr:nvSpPr>
      <xdr:spPr>
        <a:xfrm>
          <a:off x="0" y="3321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190</xdr:row>
      <xdr:rowOff>0</xdr:rowOff>
    </xdr:from>
    <xdr:to>
      <xdr:col>0</xdr:col>
      <xdr:colOff>0</xdr:colOff>
      <xdr:row>190</xdr:row>
      <xdr:rowOff>0</xdr:rowOff>
    </xdr:to>
    <xdr:sp>
      <xdr:nvSpPr>
        <xdr:cNvPr id="109" name="Text Box 115"/>
        <xdr:cNvSpPr txBox="1">
          <a:spLocks noChangeArrowheads="1"/>
        </xdr:cNvSpPr>
      </xdr:nvSpPr>
      <xdr:spPr>
        <a:xfrm>
          <a:off x="0" y="332136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外国人留学生のみ</a:t>
          </a:r>
        </a:p>
      </xdr:txBody>
    </xdr:sp>
    <xdr:clientData/>
  </xdr:twoCellAnchor>
  <xdr:twoCellAnchor>
    <xdr:from>
      <xdr:col>0</xdr:col>
      <xdr:colOff>0</xdr:colOff>
      <xdr:row>190</xdr:row>
      <xdr:rowOff>0</xdr:rowOff>
    </xdr:from>
    <xdr:to>
      <xdr:col>0</xdr:col>
      <xdr:colOff>0</xdr:colOff>
      <xdr:row>190</xdr:row>
      <xdr:rowOff>0</xdr:rowOff>
    </xdr:to>
    <xdr:sp>
      <xdr:nvSpPr>
        <xdr:cNvPr id="110" name="AutoShape 116"/>
        <xdr:cNvSpPr>
          <a:spLocks/>
        </xdr:cNvSpPr>
      </xdr:nvSpPr>
      <xdr:spPr>
        <a:xfrm>
          <a:off x="0" y="3321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190</xdr:row>
      <xdr:rowOff>0</xdr:rowOff>
    </xdr:from>
    <xdr:to>
      <xdr:col>0</xdr:col>
      <xdr:colOff>0</xdr:colOff>
      <xdr:row>190</xdr:row>
      <xdr:rowOff>0</xdr:rowOff>
    </xdr:to>
    <xdr:sp>
      <xdr:nvSpPr>
        <xdr:cNvPr id="111" name="Text Box 117"/>
        <xdr:cNvSpPr txBox="1">
          <a:spLocks noChangeArrowheads="1"/>
        </xdr:cNvSpPr>
      </xdr:nvSpPr>
      <xdr:spPr>
        <a:xfrm>
          <a:off x="0" y="332136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外国人留学生のみ</a:t>
          </a:r>
        </a:p>
      </xdr:txBody>
    </xdr:sp>
    <xdr:clientData/>
  </xdr:twoCellAnchor>
  <xdr:twoCellAnchor>
    <xdr:from>
      <xdr:col>0</xdr:col>
      <xdr:colOff>0</xdr:colOff>
      <xdr:row>190</xdr:row>
      <xdr:rowOff>0</xdr:rowOff>
    </xdr:from>
    <xdr:to>
      <xdr:col>0</xdr:col>
      <xdr:colOff>0</xdr:colOff>
      <xdr:row>190</xdr:row>
      <xdr:rowOff>0</xdr:rowOff>
    </xdr:to>
    <xdr:sp>
      <xdr:nvSpPr>
        <xdr:cNvPr id="112" name="AutoShape 118"/>
        <xdr:cNvSpPr>
          <a:spLocks/>
        </xdr:cNvSpPr>
      </xdr:nvSpPr>
      <xdr:spPr>
        <a:xfrm>
          <a:off x="0" y="3321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190</xdr:row>
      <xdr:rowOff>0</xdr:rowOff>
    </xdr:from>
    <xdr:to>
      <xdr:col>0</xdr:col>
      <xdr:colOff>0</xdr:colOff>
      <xdr:row>190</xdr:row>
      <xdr:rowOff>0</xdr:rowOff>
    </xdr:to>
    <xdr:sp>
      <xdr:nvSpPr>
        <xdr:cNvPr id="113" name="Text Box 119"/>
        <xdr:cNvSpPr txBox="1">
          <a:spLocks noChangeArrowheads="1"/>
        </xdr:cNvSpPr>
      </xdr:nvSpPr>
      <xdr:spPr>
        <a:xfrm>
          <a:off x="0" y="332136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外国人留学生のみ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104775</xdr:rowOff>
    </xdr:from>
    <xdr:to>
      <xdr:col>8</xdr:col>
      <xdr:colOff>609600</xdr:colOff>
      <xdr:row>3</xdr:row>
      <xdr:rowOff>133350</xdr:rowOff>
    </xdr:to>
    <xdr:sp>
      <xdr:nvSpPr>
        <xdr:cNvPr id="1" name="AutoShape 1"/>
        <xdr:cNvSpPr>
          <a:spLocks/>
        </xdr:cNvSpPr>
      </xdr:nvSpPr>
      <xdr:spPr>
        <a:xfrm>
          <a:off x="7353300" y="104775"/>
          <a:ext cx="1181100" cy="561975"/>
        </a:xfrm>
        <a:prstGeom prst="wedgeRectCallout">
          <a:avLst>
            <a:gd name="adj1" fmla="val -79412"/>
            <a:gd name="adj2" fmla="val 31666"/>
          </a:avLst>
        </a:prstGeom>
        <a:solidFill>
          <a:srgbClr val="00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週毎に</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学習時間を</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入力</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0</xdr:rowOff>
    </xdr:from>
    <xdr:to>
      <xdr:col>3</xdr:col>
      <xdr:colOff>0</xdr:colOff>
      <xdr:row>0</xdr:row>
      <xdr:rowOff>0</xdr:rowOff>
    </xdr:to>
    <xdr:sp>
      <xdr:nvSpPr>
        <xdr:cNvPr id="1" name="AutoShape 1"/>
        <xdr:cNvSpPr>
          <a:spLocks/>
        </xdr:cNvSpPr>
      </xdr:nvSpPr>
      <xdr:spPr>
        <a:xfrm>
          <a:off x="3276600" y="0"/>
          <a:ext cx="4667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 name="Text Box 2"/>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3" name="AutoShape 3"/>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 name="Text Box 4"/>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5" name="AutoShape 5"/>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 name="Text Box 6"/>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7" name="AutoShape 7"/>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 name="AutoShape 8"/>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 name="AutoShape 9"/>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 name="AutoShape 10"/>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1" name="AutoShape 11"/>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2" name="Text Box 12"/>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3" name="Text Box 13"/>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4" name="Text Box 14"/>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5" name="Text Box 15"/>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6" name="Text Box 16"/>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7" name="AutoShape 17"/>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8" name="Text Box 18"/>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9" name="AutoShape 19"/>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0" name="Text Box 20"/>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21" name="AutoShape 21"/>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2" name="Text Box 22"/>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23" name="AutoShape 23"/>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4" name="Text Box 24"/>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25" name="AutoShape 25"/>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6" name="Text Box 26"/>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27" name="AutoShape 27"/>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28" name="Text Box 28"/>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29" name="AutoShape 29"/>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0" name="Text Box 30"/>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31" name="AutoShape 31"/>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2" name="Text Box 32"/>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33" name="AutoShape 33"/>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4" name="Text Box 34"/>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35" name="AutoShape 35"/>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6" name="Text Box 36"/>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3</xdr:col>
      <xdr:colOff>0</xdr:colOff>
      <xdr:row>0</xdr:row>
      <xdr:rowOff>0</xdr:rowOff>
    </xdr:from>
    <xdr:to>
      <xdr:col>3</xdr:col>
      <xdr:colOff>0</xdr:colOff>
      <xdr:row>0</xdr:row>
      <xdr:rowOff>0</xdr:rowOff>
    </xdr:to>
    <xdr:sp>
      <xdr:nvSpPr>
        <xdr:cNvPr id="37" name="AutoShape 37"/>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38" name="Text Box 38"/>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3</xdr:col>
      <xdr:colOff>0</xdr:colOff>
      <xdr:row>0</xdr:row>
      <xdr:rowOff>0</xdr:rowOff>
    </xdr:from>
    <xdr:to>
      <xdr:col>3</xdr:col>
      <xdr:colOff>0</xdr:colOff>
      <xdr:row>0</xdr:row>
      <xdr:rowOff>0</xdr:rowOff>
    </xdr:to>
    <xdr:sp>
      <xdr:nvSpPr>
        <xdr:cNvPr id="39" name="AutoShape 39"/>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0" name="Text Box 40"/>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3</xdr:col>
      <xdr:colOff>0</xdr:colOff>
      <xdr:row>0</xdr:row>
      <xdr:rowOff>0</xdr:rowOff>
    </xdr:from>
    <xdr:to>
      <xdr:col>3</xdr:col>
      <xdr:colOff>0</xdr:colOff>
      <xdr:row>0</xdr:row>
      <xdr:rowOff>0</xdr:rowOff>
    </xdr:to>
    <xdr:sp>
      <xdr:nvSpPr>
        <xdr:cNvPr id="41" name="AutoShape 41"/>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2" name="Text Box 42"/>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3</xdr:col>
      <xdr:colOff>0</xdr:colOff>
      <xdr:row>0</xdr:row>
      <xdr:rowOff>0</xdr:rowOff>
    </xdr:from>
    <xdr:to>
      <xdr:col>3</xdr:col>
      <xdr:colOff>0</xdr:colOff>
      <xdr:row>0</xdr:row>
      <xdr:rowOff>0</xdr:rowOff>
    </xdr:to>
    <xdr:sp>
      <xdr:nvSpPr>
        <xdr:cNvPr id="43" name="AutoShape 43"/>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4" name="Text Box 44"/>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3</xdr:col>
      <xdr:colOff>0</xdr:colOff>
      <xdr:row>0</xdr:row>
      <xdr:rowOff>0</xdr:rowOff>
    </xdr:from>
    <xdr:to>
      <xdr:col>3</xdr:col>
      <xdr:colOff>0</xdr:colOff>
      <xdr:row>0</xdr:row>
      <xdr:rowOff>0</xdr:rowOff>
    </xdr:to>
    <xdr:sp>
      <xdr:nvSpPr>
        <xdr:cNvPr id="45" name="AutoShape 45"/>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6" name="Text Box 46"/>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3</xdr:col>
      <xdr:colOff>0</xdr:colOff>
      <xdr:row>0</xdr:row>
      <xdr:rowOff>0</xdr:rowOff>
    </xdr:from>
    <xdr:to>
      <xdr:col>3</xdr:col>
      <xdr:colOff>0</xdr:colOff>
      <xdr:row>0</xdr:row>
      <xdr:rowOff>0</xdr:rowOff>
    </xdr:to>
    <xdr:sp>
      <xdr:nvSpPr>
        <xdr:cNvPr id="47" name="AutoShape 47"/>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8" name="Text Box 48"/>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１２単位必修</a:t>
          </a:r>
        </a:p>
      </xdr:txBody>
    </xdr:sp>
    <xdr:clientData/>
  </xdr:twoCellAnchor>
  <xdr:twoCellAnchor>
    <xdr:from>
      <xdr:col>3</xdr:col>
      <xdr:colOff>0</xdr:colOff>
      <xdr:row>0</xdr:row>
      <xdr:rowOff>0</xdr:rowOff>
    </xdr:from>
    <xdr:to>
      <xdr:col>3</xdr:col>
      <xdr:colOff>0</xdr:colOff>
      <xdr:row>0</xdr:row>
      <xdr:rowOff>0</xdr:rowOff>
    </xdr:to>
    <xdr:sp>
      <xdr:nvSpPr>
        <xdr:cNvPr id="49" name="AutoShape 49"/>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0" name="Text Box 50"/>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3</xdr:col>
      <xdr:colOff>0</xdr:colOff>
      <xdr:row>0</xdr:row>
      <xdr:rowOff>0</xdr:rowOff>
    </xdr:from>
    <xdr:to>
      <xdr:col>3</xdr:col>
      <xdr:colOff>0</xdr:colOff>
      <xdr:row>0</xdr:row>
      <xdr:rowOff>0</xdr:rowOff>
    </xdr:to>
    <xdr:sp>
      <xdr:nvSpPr>
        <xdr:cNvPr id="51" name="AutoShape 51"/>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2" name="Text Box 52"/>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４単位必修</a:t>
          </a:r>
        </a:p>
      </xdr:txBody>
    </xdr:sp>
    <xdr:clientData/>
  </xdr:twoCellAnchor>
  <xdr:twoCellAnchor>
    <xdr:from>
      <xdr:col>3</xdr:col>
      <xdr:colOff>0</xdr:colOff>
      <xdr:row>0</xdr:row>
      <xdr:rowOff>0</xdr:rowOff>
    </xdr:from>
    <xdr:to>
      <xdr:col>3</xdr:col>
      <xdr:colOff>0</xdr:colOff>
      <xdr:row>0</xdr:row>
      <xdr:rowOff>0</xdr:rowOff>
    </xdr:to>
    <xdr:sp>
      <xdr:nvSpPr>
        <xdr:cNvPr id="53" name="Text Box 53"/>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１２単位必修</a:t>
          </a:r>
        </a:p>
      </xdr:txBody>
    </xdr:sp>
    <xdr:clientData/>
  </xdr:twoCellAnchor>
  <xdr:twoCellAnchor>
    <xdr:from>
      <xdr:col>3</xdr:col>
      <xdr:colOff>0</xdr:colOff>
      <xdr:row>0</xdr:row>
      <xdr:rowOff>0</xdr:rowOff>
    </xdr:from>
    <xdr:to>
      <xdr:col>3</xdr:col>
      <xdr:colOff>0</xdr:colOff>
      <xdr:row>0</xdr:row>
      <xdr:rowOff>0</xdr:rowOff>
    </xdr:to>
    <xdr:sp>
      <xdr:nvSpPr>
        <xdr:cNvPr id="54" name="AutoShape 54"/>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5" name="Text Box 55"/>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3</xdr:col>
      <xdr:colOff>0</xdr:colOff>
      <xdr:row>0</xdr:row>
      <xdr:rowOff>0</xdr:rowOff>
    </xdr:from>
    <xdr:to>
      <xdr:col>3</xdr:col>
      <xdr:colOff>0</xdr:colOff>
      <xdr:row>0</xdr:row>
      <xdr:rowOff>0</xdr:rowOff>
    </xdr:to>
    <xdr:sp>
      <xdr:nvSpPr>
        <xdr:cNvPr id="56" name="AutoShape 56"/>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7" name="Text Box 57"/>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１２単位必修</a:t>
          </a:r>
        </a:p>
      </xdr:txBody>
    </xdr:sp>
    <xdr:clientData/>
  </xdr:twoCellAnchor>
  <xdr:twoCellAnchor>
    <xdr:from>
      <xdr:col>3</xdr:col>
      <xdr:colOff>0</xdr:colOff>
      <xdr:row>0</xdr:row>
      <xdr:rowOff>0</xdr:rowOff>
    </xdr:from>
    <xdr:to>
      <xdr:col>3</xdr:col>
      <xdr:colOff>0</xdr:colOff>
      <xdr:row>0</xdr:row>
      <xdr:rowOff>0</xdr:rowOff>
    </xdr:to>
    <xdr:sp>
      <xdr:nvSpPr>
        <xdr:cNvPr id="58" name="AutoShape 58"/>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59" name="Text Box 59"/>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3</xdr:col>
      <xdr:colOff>0</xdr:colOff>
      <xdr:row>0</xdr:row>
      <xdr:rowOff>0</xdr:rowOff>
    </xdr:from>
    <xdr:to>
      <xdr:col>3</xdr:col>
      <xdr:colOff>0</xdr:colOff>
      <xdr:row>0</xdr:row>
      <xdr:rowOff>0</xdr:rowOff>
    </xdr:to>
    <xdr:sp>
      <xdr:nvSpPr>
        <xdr:cNvPr id="60" name="AutoShape 60"/>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1" name="Text Box 61"/>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１２単位必修</a:t>
          </a:r>
        </a:p>
      </xdr:txBody>
    </xdr:sp>
    <xdr:clientData/>
  </xdr:twoCellAnchor>
  <xdr:twoCellAnchor>
    <xdr:from>
      <xdr:col>3</xdr:col>
      <xdr:colOff>0</xdr:colOff>
      <xdr:row>0</xdr:row>
      <xdr:rowOff>0</xdr:rowOff>
    </xdr:from>
    <xdr:to>
      <xdr:col>3</xdr:col>
      <xdr:colOff>0</xdr:colOff>
      <xdr:row>0</xdr:row>
      <xdr:rowOff>0</xdr:rowOff>
    </xdr:to>
    <xdr:sp>
      <xdr:nvSpPr>
        <xdr:cNvPr id="62" name="AutoShape 62"/>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3" name="Text Box 63"/>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８単位必修</a:t>
          </a:r>
        </a:p>
      </xdr:txBody>
    </xdr:sp>
    <xdr:clientData/>
  </xdr:twoCellAnchor>
  <xdr:twoCellAnchor>
    <xdr:from>
      <xdr:col>3</xdr:col>
      <xdr:colOff>0</xdr:colOff>
      <xdr:row>0</xdr:row>
      <xdr:rowOff>0</xdr:rowOff>
    </xdr:from>
    <xdr:to>
      <xdr:col>3</xdr:col>
      <xdr:colOff>0</xdr:colOff>
      <xdr:row>0</xdr:row>
      <xdr:rowOff>0</xdr:rowOff>
    </xdr:to>
    <xdr:sp>
      <xdr:nvSpPr>
        <xdr:cNvPr id="64" name="Text Box 64"/>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４単位まで卒業に必要な単位数に含めることができる。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65" name="AutoShape 65"/>
        <xdr:cNvSpPr>
          <a:spLocks/>
        </xdr:cNvSpPr>
      </xdr:nvSpPr>
      <xdr:spPr>
        <a:xfrm>
          <a:off x="37433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6" name="AutoShape 66"/>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7" name="Text Box 67"/>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４単位まで卒業に必要な単位数に含めることができる。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68" name="AutoShape 68"/>
        <xdr:cNvSpPr>
          <a:spLocks/>
        </xdr:cNvSpPr>
      </xdr:nvSpPr>
      <xdr:spPr>
        <a:xfrm>
          <a:off x="3743325" y="0"/>
          <a:ext cx="0" cy="0"/>
        </a:xfrm>
        <a:prstGeom prst="leftBrace">
          <a:avLst>
            <a:gd name="adj1" fmla="val -2147483648"/>
            <a:gd name="adj2" fmla="val 28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69" name="Text Box 69"/>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外国人留学生のみ。８単位まで卒業に必要な単位数に含めることができる。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70" name="AutoShape 70"/>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1" name="Text Box 71"/>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8</a:t>
          </a:r>
          <a:r>
            <a:rPr lang="en-US" cap="none" sz="1000" b="0" i="0" u="none" baseline="0">
              <a:solidFill>
                <a:srgbClr val="000000"/>
              </a:solidFill>
              <a:latin typeface="ＭＳ 明朝"/>
              <a:ea typeface="ＭＳ 明朝"/>
              <a:cs typeface="ＭＳ 明朝"/>
            </a:rPr>
            <a:t>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72" name="AutoShape 72"/>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3" name="Text Box 73"/>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8</a:t>
          </a:r>
          <a:r>
            <a:rPr lang="en-US" cap="none" sz="1000" b="0" i="0" u="none" baseline="0">
              <a:solidFill>
                <a:srgbClr val="000000"/>
              </a:solidFill>
              <a:latin typeface="ＭＳ 明朝"/>
              <a:ea typeface="ＭＳ 明朝"/>
              <a:cs typeface="ＭＳ 明朝"/>
            </a:rPr>
            <a:t>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74" name="AutoShape 74"/>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5" name="Text Box 75"/>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8</a:t>
          </a:r>
          <a:r>
            <a:rPr lang="en-US" cap="none" sz="1000" b="0" i="0" u="none" baseline="0">
              <a:solidFill>
                <a:srgbClr val="000000"/>
              </a:solidFill>
              <a:latin typeface="ＭＳ 明朝"/>
              <a:ea typeface="ＭＳ 明朝"/>
              <a:cs typeface="ＭＳ 明朝"/>
            </a:rPr>
            <a:t>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76" name="AutoShape 76"/>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7" name="Text Box 77"/>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４単位必修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78" name="AutoShape 78"/>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79" name="Text Box 79"/>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４単位必修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80" name="AutoShape 80"/>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1" name="Text Box 81"/>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１２単位必修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82" name="AutoShape 82"/>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3" name="Text Box 83"/>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４単位必修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84" name="AutoShape 84"/>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5" name="Text Box 85"/>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８単位必修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86" name="AutoShape 86"/>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7" name="Text Box 87"/>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１２単位必修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88" name="AutoShape 88"/>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89" name="Text Box 89"/>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８単位必修</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0</xdr:colOff>
      <xdr:row>0</xdr:row>
      <xdr:rowOff>0</xdr:rowOff>
    </xdr:from>
    <xdr:to>
      <xdr:col>3</xdr:col>
      <xdr:colOff>0</xdr:colOff>
      <xdr:row>0</xdr:row>
      <xdr:rowOff>0</xdr:rowOff>
    </xdr:to>
    <xdr:sp>
      <xdr:nvSpPr>
        <xdr:cNvPr id="90" name="AutoShape 90"/>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1" name="Text Box 91"/>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２単位必修</a:t>
          </a:r>
        </a:p>
      </xdr:txBody>
    </xdr:sp>
    <xdr:clientData/>
  </xdr:twoCellAnchor>
  <xdr:twoCellAnchor>
    <xdr:from>
      <xdr:col>3</xdr:col>
      <xdr:colOff>0</xdr:colOff>
      <xdr:row>0</xdr:row>
      <xdr:rowOff>0</xdr:rowOff>
    </xdr:from>
    <xdr:to>
      <xdr:col>3</xdr:col>
      <xdr:colOff>0</xdr:colOff>
      <xdr:row>0</xdr:row>
      <xdr:rowOff>0</xdr:rowOff>
    </xdr:to>
    <xdr:sp>
      <xdr:nvSpPr>
        <xdr:cNvPr id="92" name="AutoShape 92"/>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3" name="Text Box 93"/>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94" name="AutoShape 94"/>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5" name="Text Box 95"/>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96" name="AutoShape 96"/>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7" name="Text Box 97"/>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98" name="AutoShape 98"/>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99" name="Text Box 99"/>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00" name="AutoShape 100"/>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1" name="Text Box 101"/>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02" name="AutoShape 102"/>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3" name="Text Box 103"/>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04" name="AutoShape 104"/>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5" name="Text Box 105"/>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いずれか１科目履修することができる。</a:t>
          </a:r>
        </a:p>
      </xdr:txBody>
    </xdr:sp>
    <xdr:clientData/>
  </xdr:twoCellAnchor>
  <xdr:twoCellAnchor>
    <xdr:from>
      <xdr:col>3</xdr:col>
      <xdr:colOff>0</xdr:colOff>
      <xdr:row>0</xdr:row>
      <xdr:rowOff>0</xdr:rowOff>
    </xdr:from>
    <xdr:to>
      <xdr:col>3</xdr:col>
      <xdr:colOff>0</xdr:colOff>
      <xdr:row>0</xdr:row>
      <xdr:rowOff>0</xdr:rowOff>
    </xdr:to>
    <xdr:sp>
      <xdr:nvSpPr>
        <xdr:cNvPr id="106" name="AutoShape 106"/>
        <xdr:cNvSpPr>
          <a:spLocks/>
        </xdr:cNvSpPr>
      </xdr:nvSpPr>
      <xdr:spPr>
        <a:xfrm>
          <a:off x="37433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107" name="Text Box 107"/>
        <xdr:cNvSpPr txBox="1">
          <a:spLocks noChangeArrowheads="1"/>
        </xdr:cNvSpPr>
      </xdr:nvSpPr>
      <xdr:spPr>
        <a:xfrm>
          <a:off x="3743325" y="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４単位まで卒業に必要な単位数に含めることができる。</a:t>
          </a:r>
        </a:p>
      </xdr:txBody>
    </xdr:sp>
    <xdr:clientData/>
  </xdr:twoCellAnchor>
  <xdr:twoCellAnchor>
    <xdr:from>
      <xdr:col>0</xdr:col>
      <xdr:colOff>0</xdr:colOff>
      <xdr:row>78</xdr:row>
      <xdr:rowOff>0</xdr:rowOff>
    </xdr:from>
    <xdr:to>
      <xdr:col>0</xdr:col>
      <xdr:colOff>0</xdr:colOff>
      <xdr:row>78</xdr:row>
      <xdr:rowOff>0</xdr:rowOff>
    </xdr:to>
    <xdr:sp>
      <xdr:nvSpPr>
        <xdr:cNvPr id="108" name="AutoShape 108"/>
        <xdr:cNvSpPr>
          <a:spLocks/>
        </xdr:cNvSpPr>
      </xdr:nvSpPr>
      <xdr:spPr>
        <a:xfrm>
          <a:off x="0" y="13916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109" name="Text Box 109"/>
        <xdr:cNvSpPr txBox="1">
          <a:spLocks noChangeArrowheads="1"/>
        </xdr:cNvSpPr>
      </xdr:nvSpPr>
      <xdr:spPr>
        <a:xfrm>
          <a:off x="0" y="139160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外国人留学生のみ</a:t>
          </a:r>
        </a:p>
      </xdr:txBody>
    </xdr:sp>
    <xdr:clientData/>
  </xdr:twoCellAnchor>
  <xdr:twoCellAnchor>
    <xdr:from>
      <xdr:col>0</xdr:col>
      <xdr:colOff>0</xdr:colOff>
      <xdr:row>78</xdr:row>
      <xdr:rowOff>0</xdr:rowOff>
    </xdr:from>
    <xdr:to>
      <xdr:col>0</xdr:col>
      <xdr:colOff>0</xdr:colOff>
      <xdr:row>78</xdr:row>
      <xdr:rowOff>0</xdr:rowOff>
    </xdr:to>
    <xdr:sp>
      <xdr:nvSpPr>
        <xdr:cNvPr id="110" name="AutoShape 110"/>
        <xdr:cNvSpPr>
          <a:spLocks/>
        </xdr:cNvSpPr>
      </xdr:nvSpPr>
      <xdr:spPr>
        <a:xfrm>
          <a:off x="0" y="13916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111" name="Text Box 111"/>
        <xdr:cNvSpPr txBox="1">
          <a:spLocks noChangeArrowheads="1"/>
        </xdr:cNvSpPr>
      </xdr:nvSpPr>
      <xdr:spPr>
        <a:xfrm>
          <a:off x="0" y="139160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外国人留学生のみ</a:t>
          </a:r>
        </a:p>
      </xdr:txBody>
    </xdr:sp>
    <xdr:clientData/>
  </xdr:twoCellAnchor>
  <xdr:twoCellAnchor>
    <xdr:from>
      <xdr:col>0</xdr:col>
      <xdr:colOff>0</xdr:colOff>
      <xdr:row>78</xdr:row>
      <xdr:rowOff>0</xdr:rowOff>
    </xdr:from>
    <xdr:to>
      <xdr:col>0</xdr:col>
      <xdr:colOff>0</xdr:colOff>
      <xdr:row>78</xdr:row>
      <xdr:rowOff>0</xdr:rowOff>
    </xdr:to>
    <xdr:sp>
      <xdr:nvSpPr>
        <xdr:cNvPr id="112" name="AutoShape 112"/>
        <xdr:cNvSpPr>
          <a:spLocks/>
        </xdr:cNvSpPr>
      </xdr:nvSpPr>
      <xdr:spPr>
        <a:xfrm>
          <a:off x="0" y="13916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78</xdr:row>
      <xdr:rowOff>0</xdr:rowOff>
    </xdr:from>
    <xdr:to>
      <xdr:col>0</xdr:col>
      <xdr:colOff>0</xdr:colOff>
      <xdr:row>78</xdr:row>
      <xdr:rowOff>0</xdr:rowOff>
    </xdr:to>
    <xdr:sp>
      <xdr:nvSpPr>
        <xdr:cNvPr id="113" name="Text Box 113"/>
        <xdr:cNvSpPr txBox="1">
          <a:spLocks noChangeArrowheads="1"/>
        </xdr:cNvSpPr>
      </xdr:nvSpPr>
      <xdr:spPr>
        <a:xfrm>
          <a:off x="0" y="139160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外国人留学生のみ</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Text Box 1"/>
        <xdr:cNvSpPr txBox="1">
          <a:spLocks noChangeArrowheads="1"/>
        </xdr:cNvSpPr>
      </xdr:nvSpPr>
      <xdr:spPr>
        <a:xfrm>
          <a:off x="238125" y="0"/>
          <a:ext cx="0" cy="0"/>
        </a:xfrm>
        <a:prstGeom prst="rect">
          <a:avLst/>
        </a:prstGeom>
        <a:solidFill>
          <a:srgbClr val="FFFFFF"/>
        </a:solidFill>
        <a:ln w="9525" cmpd="sng">
          <a:solidFill>
            <a:srgbClr val="000000"/>
          </a:solidFill>
          <a:headEnd type="none"/>
          <a:tailEnd type="none"/>
        </a:ln>
      </xdr:spPr>
      <xdr:txBody>
        <a:bodyPr vertOverflow="clip" wrap="square" lIns="74295" tIns="8890" rIns="74295" bIns="8890" vert="wordArtVertRtl"/>
        <a:p>
          <a:pPr algn="l">
            <a:defRPr/>
          </a:pPr>
          <a:r>
            <a:rPr lang="en-US" cap="none" sz="1050" b="0" i="0" u="none" baseline="0">
              <a:solidFill>
                <a:srgbClr val="000000"/>
              </a:solidFill>
            </a:rPr>
            <a:t>自　動　車　の　科　学</a:t>
          </a:r>
        </a:p>
      </xdr:txBody>
    </xdr:sp>
    <xdr:clientData/>
  </xdr:twoCellAnchor>
  <xdr:twoCellAnchor>
    <xdr:from>
      <xdr:col>2</xdr:col>
      <xdr:colOff>0</xdr:colOff>
      <xdr:row>9</xdr:row>
      <xdr:rowOff>9525</xdr:rowOff>
    </xdr:from>
    <xdr:to>
      <xdr:col>8</xdr:col>
      <xdr:colOff>9525</xdr:colOff>
      <xdr:row>20</xdr:row>
      <xdr:rowOff>19050</xdr:rowOff>
    </xdr:to>
    <xdr:graphicFrame>
      <xdr:nvGraphicFramePr>
        <xdr:cNvPr id="2" name="Chart 6"/>
        <xdr:cNvGraphicFramePr/>
      </xdr:nvGraphicFramePr>
      <xdr:xfrm>
        <a:off x="1581150" y="1581150"/>
        <a:ext cx="4029075" cy="1895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22"/>
  <sheetViews>
    <sheetView showGridLines="0" showZeros="0" tabSelected="1" showOutlineSymbols="0" zoomScalePageLayoutView="0" workbookViewId="0" topLeftCell="A1">
      <selection activeCell="C2" sqref="C2"/>
    </sheetView>
  </sheetViews>
  <sheetFormatPr defaultColWidth="8.875" defaultRowHeight="13.5"/>
  <cols>
    <col min="1" max="1" width="8.875" style="0" customWidth="1"/>
    <col min="2" max="2" width="10.625" style="0" customWidth="1"/>
    <col min="3" max="3" width="54.625" style="0" customWidth="1"/>
  </cols>
  <sheetData>
    <row r="1" spans="1:3" ht="13.5">
      <c r="A1" s="232" t="s">
        <v>598</v>
      </c>
      <c r="B1" s="232"/>
      <c r="C1" s="232"/>
    </row>
    <row r="3" spans="1:3" ht="27" customHeight="1">
      <c r="A3" s="231" t="s">
        <v>599</v>
      </c>
      <c r="B3" s="231"/>
      <c r="C3" s="231"/>
    </row>
    <row r="5" spans="1:3" ht="30" customHeight="1">
      <c r="A5" s="189" t="s">
        <v>600</v>
      </c>
      <c r="B5" s="231" t="s">
        <v>602</v>
      </c>
      <c r="C5" s="231"/>
    </row>
    <row r="6" spans="1:3" ht="30" customHeight="1">
      <c r="A6" s="189" t="s">
        <v>601</v>
      </c>
      <c r="B6" s="231" t="s">
        <v>652</v>
      </c>
      <c r="C6" s="231"/>
    </row>
    <row r="7" spans="1:3" ht="45" customHeight="1">
      <c r="A7" s="189" t="s">
        <v>511</v>
      </c>
      <c r="B7" s="231" t="s">
        <v>676</v>
      </c>
      <c r="C7" s="231"/>
    </row>
    <row r="8" spans="1:3" ht="45" customHeight="1">
      <c r="A8" s="189"/>
      <c r="B8" s="231" t="s">
        <v>677</v>
      </c>
      <c r="C8" s="231"/>
    </row>
    <row r="9" spans="1:3" ht="13.5">
      <c r="A9" s="189" t="s">
        <v>674</v>
      </c>
      <c r="B9" s="231" t="s">
        <v>675</v>
      </c>
      <c r="C9" s="231"/>
    </row>
    <row r="10" ht="8.25" customHeight="1"/>
    <row r="11" spans="1:3" ht="13.5">
      <c r="A11" s="231" t="s">
        <v>512</v>
      </c>
      <c r="B11" s="231"/>
      <c r="C11" s="231"/>
    </row>
    <row r="12" ht="8.25" customHeight="1"/>
    <row r="13" ht="13.5">
      <c r="A13" s="190" t="s">
        <v>513</v>
      </c>
    </row>
    <row r="14" spans="1:3" ht="13.5">
      <c r="A14" s="234" t="s">
        <v>514</v>
      </c>
      <c r="B14" s="235"/>
      <c r="C14" s="191" t="s">
        <v>515</v>
      </c>
    </row>
    <row r="15" spans="1:3" ht="54">
      <c r="A15" s="234" t="s">
        <v>612</v>
      </c>
      <c r="B15" s="235"/>
      <c r="C15" s="191" t="s">
        <v>613</v>
      </c>
    </row>
    <row r="16" spans="1:3" ht="27">
      <c r="A16" s="234" t="s">
        <v>614</v>
      </c>
      <c r="B16" s="235"/>
      <c r="C16" s="191" t="s">
        <v>543</v>
      </c>
    </row>
    <row r="17" spans="1:3" ht="40.5">
      <c r="A17" s="234" t="s">
        <v>544</v>
      </c>
      <c r="B17" s="235"/>
      <c r="C17" s="191" t="s">
        <v>545</v>
      </c>
    </row>
    <row r="18" spans="1:3" ht="94.5">
      <c r="A18" s="234" t="s">
        <v>283</v>
      </c>
      <c r="B18" s="235"/>
      <c r="C18" s="191" t="s">
        <v>590</v>
      </c>
    </row>
    <row r="19" spans="1:3" ht="27">
      <c r="A19" s="234" t="s">
        <v>591</v>
      </c>
      <c r="B19" s="235"/>
      <c r="C19" s="191" t="s">
        <v>592</v>
      </c>
    </row>
    <row r="20" spans="1:3" ht="67.5">
      <c r="A20" s="234" t="s">
        <v>185</v>
      </c>
      <c r="B20" s="235"/>
      <c r="C20" s="191" t="s">
        <v>557</v>
      </c>
    </row>
    <row r="22" spans="1:3" ht="40.5">
      <c r="A22" s="233" t="s">
        <v>558</v>
      </c>
      <c r="B22" s="233"/>
      <c r="C22" s="192" t="s">
        <v>559</v>
      </c>
    </row>
  </sheetData>
  <sheetProtection sheet="1" selectLockedCells="1"/>
  <mergeCells count="16">
    <mergeCell ref="A22:B22"/>
    <mergeCell ref="A18:B18"/>
    <mergeCell ref="A19:B19"/>
    <mergeCell ref="A20:B20"/>
    <mergeCell ref="A14:B14"/>
    <mergeCell ref="A15:B15"/>
    <mergeCell ref="A16:B16"/>
    <mergeCell ref="A17:B17"/>
    <mergeCell ref="B7:C7"/>
    <mergeCell ref="A11:C11"/>
    <mergeCell ref="A1:C1"/>
    <mergeCell ref="A3:C3"/>
    <mergeCell ref="B5:C5"/>
    <mergeCell ref="B6:C6"/>
    <mergeCell ref="B8:C8"/>
    <mergeCell ref="B9:C9"/>
  </mergeCells>
  <printOptions/>
  <pageMargins left="0.787" right="0.787" top="0.984" bottom="0.984" header="0.512" footer="0.51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showGridLines="0" showRowColHeaders="0" showZeros="0" showOutlineSymbols="0" zoomScalePageLayoutView="0" workbookViewId="0" topLeftCell="A1">
      <selection activeCell="H4" sqref="H4"/>
    </sheetView>
  </sheetViews>
  <sheetFormatPr defaultColWidth="8.875" defaultRowHeight="13.5"/>
  <cols>
    <col min="1" max="1" width="8.875" style="0" customWidth="1"/>
    <col min="2" max="2" width="12.125" style="0" bestFit="1" customWidth="1"/>
    <col min="3" max="3" width="8.875" style="0" customWidth="1"/>
    <col min="4" max="4" width="9.00390625" style="0" bestFit="1" customWidth="1"/>
    <col min="5" max="6" width="8.875" style="0" customWidth="1"/>
    <col min="7" max="7" width="10.50390625" style="0" customWidth="1"/>
    <col min="8" max="8" width="15.625" style="0" customWidth="1"/>
  </cols>
  <sheetData>
    <row r="1" spans="1:8" ht="14.25">
      <c r="A1" s="182" t="s">
        <v>651</v>
      </c>
      <c r="H1" s="207" t="s">
        <v>670</v>
      </c>
    </row>
    <row r="2" spans="1:3" ht="13.5">
      <c r="A2" s="165"/>
      <c r="C2" s="209" t="s">
        <v>650</v>
      </c>
    </row>
    <row r="3" spans="1:8" ht="14.25" thickBot="1">
      <c r="A3" s="183" t="s">
        <v>482</v>
      </c>
      <c r="B3" s="184">
        <f ca="1">TODAY()</f>
        <v>42763</v>
      </c>
      <c r="G3" s="183" t="s">
        <v>483</v>
      </c>
      <c r="H3" s="210"/>
    </row>
    <row r="4" spans="1:8" ht="15" thickBot="1" thickTop="1">
      <c r="A4" s="183" t="s">
        <v>484</v>
      </c>
      <c r="B4" s="210"/>
      <c r="C4" s="183" t="s">
        <v>485</v>
      </c>
      <c r="D4" s="210"/>
      <c r="E4" s="183" t="s">
        <v>486</v>
      </c>
      <c r="F4" s="210"/>
      <c r="G4" s="183" t="s">
        <v>487</v>
      </c>
      <c r="H4" s="210"/>
    </row>
    <row r="5" ht="14.25" thickTop="1"/>
    <row r="6" spans="1:6" ht="13.5">
      <c r="A6" t="s">
        <v>488</v>
      </c>
      <c r="F6" t="s">
        <v>283</v>
      </c>
    </row>
    <row r="7" spans="1:8" ht="13.5">
      <c r="A7" s="185" t="s">
        <v>580</v>
      </c>
      <c r="B7" s="186">
        <f>'学習目標の達成度'!J3</f>
        <v>0</v>
      </c>
      <c r="C7" s="186">
        <f>'学習目標の達成度'!K3</f>
        <v>0</v>
      </c>
      <c r="F7" s="187" t="s">
        <v>489</v>
      </c>
      <c r="G7" s="187">
        <f>'学習時間'!D3</f>
        <v>0</v>
      </c>
      <c r="H7" s="187">
        <f>'学習時間'!F3</f>
        <v>0</v>
      </c>
    </row>
    <row r="8" spans="1:8" ht="13.5">
      <c r="A8" s="185" t="s">
        <v>581</v>
      </c>
      <c r="B8" s="186">
        <f>'学習目標の達成度'!J4</f>
        <v>0</v>
      </c>
      <c r="C8" s="186">
        <f>'学習目標の達成度'!K4</f>
        <v>0</v>
      </c>
      <c r="F8" s="187" t="s">
        <v>594</v>
      </c>
      <c r="G8" s="187">
        <f>'学習時間'!D4</f>
        <v>0</v>
      </c>
      <c r="H8" s="187">
        <f>'学習時間'!F4</f>
        <v>0</v>
      </c>
    </row>
    <row r="9" spans="1:8" ht="13.5">
      <c r="A9" s="185" t="s">
        <v>582</v>
      </c>
      <c r="B9" s="186">
        <f>'学習目標の達成度'!J5</f>
        <v>0</v>
      </c>
      <c r="C9" s="186">
        <f>'学習目標の達成度'!K5</f>
        <v>0</v>
      </c>
      <c r="F9" s="187" t="s">
        <v>200</v>
      </c>
      <c r="G9" s="187">
        <f>'学習時間'!D5</f>
        <v>0</v>
      </c>
      <c r="H9" s="187">
        <f>'学習時間'!F5</f>
        <v>0</v>
      </c>
    </row>
    <row r="10" spans="1:8" ht="13.5">
      <c r="A10" s="185" t="s">
        <v>583</v>
      </c>
      <c r="B10" s="186">
        <f>'学習目標の達成度'!J6</f>
        <v>0</v>
      </c>
      <c r="C10" s="186">
        <f>'学習目標の達成度'!K6</f>
        <v>0</v>
      </c>
      <c r="F10" s="187" t="s">
        <v>53</v>
      </c>
      <c r="G10" s="187">
        <f>'学習時間'!D6</f>
        <v>0</v>
      </c>
      <c r="H10" s="187">
        <f>'学習時間'!F6</f>
        <v>0</v>
      </c>
    </row>
    <row r="11" spans="1:8" ht="13.5">
      <c r="A11" s="185" t="s">
        <v>584</v>
      </c>
      <c r="B11" s="186">
        <f>'学習目標の達成度'!J7</f>
        <v>0</v>
      </c>
      <c r="C11" s="186">
        <f>'学習目標の達成度'!K7</f>
        <v>0</v>
      </c>
      <c r="F11" s="187" t="s">
        <v>560</v>
      </c>
      <c r="G11" s="187">
        <f>'卒業研究学習時間入力'!C3</f>
        <v>0</v>
      </c>
      <c r="H11" s="187">
        <f>G11</f>
        <v>0</v>
      </c>
    </row>
    <row r="12" spans="1:8" ht="13.5">
      <c r="A12" s="185" t="s">
        <v>585</v>
      </c>
      <c r="B12" s="186">
        <f>'学習目標の達成度'!J8</f>
        <v>0</v>
      </c>
      <c r="C12" s="186">
        <f>'学習目標の達成度'!K8</f>
        <v>0</v>
      </c>
      <c r="F12" s="187" t="s">
        <v>561</v>
      </c>
      <c r="G12" s="187">
        <f>'卒業研究学習時間入力'!G3</f>
        <v>0</v>
      </c>
      <c r="H12" s="187">
        <f>G12</f>
        <v>0</v>
      </c>
    </row>
    <row r="13" spans="1:8" ht="13.5">
      <c r="A13" s="185" t="s">
        <v>586</v>
      </c>
      <c r="B13" s="186">
        <f>'学習目標の達成度'!J9</f>
        <v>0</v>
      </c>
      <c r="C13" s="186">
        <f>'学習目標の達成度'!K9</f>
        <v>0</v>
      </c>
      <c r="F13" s="187" t="s">
        <v>595</v>
      </c>
      <c r="G13" s="187">
        <f>'学習時間'!D7</f>
        <v>0</v>
      </c>
      <c r="H13" s="187">
        <f>'学習時間'!F7</f>
        <v>0</v>
      </c>
    </row>
    <row r="14" spans="6:8" ht="13.5">
      <c r="F14" s="187" t="s">
        <v>596</v>
      </c>
      <c r="G14" s="187">
        <f>'学習時間'!D8</f>
        <v>0</v>
      </c>
      <c r="H14" s="187">
        <f>'学習時間'!F8</f>
        <v>0</v>
      </c>
    </row>
    <row r="15" ht="13.5">
      <c r="A15" t="s">
        <v>142</v>
      </c>
    </row>
    <row r="16" spans="1:8" ht="13.5">
      <c r="A16" s="188" t="s">
        <v>286</v>
      </c>
      <c r="B16" s="188" t="s">
        <v>15</v>
      </c>
      <c r="C16" s="188" t="s">
        <v>133</v>
      </c>
      <c r="D16" s="188" t="s">
        <v>295</v>
      </c>
      <c r="E16" s="188" t="s">
        <v>162</v>
      </c>
      <c r="F16" s="188" t="s">
        <v>428</v>
      </c>
      <c r="G16" s="188" t="s">
        <v>295</v>
      </c>
      <c r="H16" s="188" t="s">
        <v>162</v>
      </c>
    </row>
    <row r="17" spans="1:8" ht="13.5">
      <c r="A17" s="185" t="s">
        <v>587</v>
      </c>
      <c r="B17" s="187">
        <f>'卒業・ＪＡＢＥＥ判定'!B3</f>
        <v>8</v>
      </c>
      <c r="C17" s="187">
        <f>'卒業・ＪＡＢＥＥ判定'!C3</f>
        <v>0</v>
      </c>
      <c r="D17" s="188" t="str">
        <f>'卒業・ＪＡＢＥＥ判定'!D3</f>
        <v>-</v>
      </c>
      <c r="E17" s="188" t="str">
        <f>'卒業・ＪＡＢＥＥ判定'!E3</f>
        <v>×</v>
      </c>
      <c r="F17" s="185">
        <f>'卒業・ＪＡＢＥＥ判定'!F3</f>
        <v>0</v>
      </c>
      <c r="G17" s="188" t="str">
        <f>'卒業・ＪＡＢＥＥ判定'!G3</f>
        <v>-</v>
      </c>
      <c r="H17" s="188" t="str">
        <f>'卒業・ＪＡＢＥＥ判定'!H3</f>
        <v>×</v>
      </c>
    </row>
    <row r="18" spans="1:8" ht="13.5">
      <c r="A18" s="185" t="s">
        <v>588</v>
      </c>
      <c r="B18" s="187">
        <f>'卒業・ＪＡＢＥＥ判定'!B4</f>
        <v>2</v>
      </c>
      <c r="C18" s="187">
        <f>'卒業・ＪＡＢＥＥ判定'!C4</f>
        <v>0</v>
      </c>
      <c r="D18" s="188" t="b">
        <f>'卒業・ＪＡＢＥＥ判定'!D4</f>
        <v>0</v>
      </c>
      <c r="E18" s="188" t="str">
        <f>'卒業・ＪＡＢＥＥ判定'!E4</f>
        <v>×</v>
      </c>
      <c r="F18" s="185">
        <f>'卒業・ＪＡＢＥＥ判定'!F4</f>
        <v>0</v>
      </c>
      <c r="G18" s="188" t="b">
        <f>'卒業・ＪＡＢＥＥ判定'!G4</f>
        <v>0</v>
      </c>
      <c r="H18" s="188" t="str">
        <f>'卒業・ＪＡＢＥＥ判定'!H4</f>
        <v>×</v>
      </c>
    </row>
    <row r="19" spans="1:8" ht="13.5">
      <c r="A19" s="185" t="s">
        <v>589</v>
      </c>
      <c r="B19" s="187">
        <f>'卒業・ＪＡＢＥＥ判定'!B5</f>
        <v>8</v>
      </c>
      <c r="C19" s="187">
        <f>'卒業・ＪＡＢＥＥ判定'!C5</f>
        <v>0</v>
      </c>
      <c r="D19" s="188" t="b">
        <f>'卒業・ＪＡＢＥＥ判定'!D5</f>
        <v>0</v>
      </c>
      <c r="E19" s="188" t="str">
        <f>'卒業・ＪＡＢＥＥ判定'!E5</f>
        <v>×</v>
      </c>
      <c r="F19" s="185">
        <f>'卒業・ＪＡＢＥＥ判定'!F5</f>
        <v>0</v>
      </c>
      <c r="G19" s="188" t="b">
        <f>'卒業・ＪＡＢＥＥ判定'!G5</f>
        <v>0</v>
      </c>
      <c r="H19" s="188" t="str">
        <f>'卒業・ＪＡＢＥＥ判定'!H5</f>
        <v>×</v>
      </c>
    </row>
    <row r="20" spans="1:8" ht="13.5">
      <c r="A20" s="185" t="s">
        <v>475</v>
      </c>
      <c r="B20" s="187">
        <f>'卒業・ＪＡＢＥＥ判定'!B6</f>
        <v>6</v>
      </c>
      <c r="C20" s="187">
        <f>'卒業・ＪＡＢＥＥ判定'!C6</f>
        <v>0</v>
      </c>
      <c r="D20" s="188" t="b">
        <f>'卒業・ＪＡＢＥＥ判定'!D6</f>
        <v>0</v>
      </c>
      <c r="E20" s="188" t="str">
        <f>'卒業・ＪＡＢＥＥ判定'!E6</f>
        <v>×</v>
      </c>
      <c r="F20" s="185">
        <f>'卒業・ＪＡＢＥＥ判定'!F6</f>
        <v>0</v>
      </c>
      <c r="G20" s="188" t="b">
        <f>'卒業・ＪＡＢＥＥ判定'!G6</f>
        <v>0</v>
      </c>
      <c r="H20" s="188" t="str">
        <f>'卒業・ＪＡＢＥＥ判定'!H6</f>
        <v>×</v>
      </c>
    </row>
    <row r="21" spans="1:8" ht="13.5">
      <c r="A21" s="185" t="s">
        <v>476</v>
      </c>
      <c r="B21" s="187">
        <f>'卒業・ＪＡＢＥＥ判定'!B7</f>
        <v>14</v>
      </c>
      <c r="C21" s="187">
        <f>'卒業・ＪＡＢＥＥ判定'!C7</f>
        <v>0</v>
      </c>
      <c r="D21" s="188" t="b">
        <f>'卒業・ＪＡＢＥＥ判定'!D7</f>
        <v>0</v>
      </c>
      <c r="E21" s="188" t="str">
        <f>'卒業・ＪＡＢＥＥ判定'!E7</f>
        <v>×</v>
      </c>
      <c r="F21" s="185">
        <f>'卒業・ＪＡＢＥＥ判定'!F7</f>
        <v>0</v>
      </c>
      <c r="G21" s="188" t="b">
        <f>'卒業・ＪＡＢＥＥ判定'!G7</f>
        <v>0</v>
      </c>
      <c r="H21" s="188" t="str">
        <f>'卒業・ＪＡＢＥＥ判定'!H7</f>
        <v>×</v>
      </c>
    </row>
    <row r="22" spans="1:8" ht="13.5">
      <c r="A22" s="185" t="s">
        <v>477</v>
      </c>
      <c r="B22" s="187">
        <f>'卒業・ＪＡＢＥＥ判定'!B8</f>
        <v>14</v>
      </c>
      <c r="C22" s="187">
        <f>'卒業・ＪＡＢＥＥ判定'!C8</f>
        <v>0</v>
      </c>
      <c r="D22" s="188" t="b">
        <f>'卒業・ＪＡＢＥＥ判定'!D8</f>
        <v>0</v>
      </c>
      <c r="E22" s="188" t="str">
        <f>'卒業・ＪＡＢＥＥ判定'!E8</f>
        <v>×</v>
      </c>
      <c r="F22" s="185">
        <f>'卒業・ＪＡＢＥＥ判定'!F8</f>
        <v>0</v>
      </c>
      <c r="G22" s="188" t="b">
        <f>'卒業・ＪＡＢＥＥ判定'!G8</f>
        <v>0</v>
      </c>
      <c r="H22" s="188" t="str">
        <f>'卒業・ＪＡＢＥＥ判定'!H8</f>
        <v>×</v>
      </c>
    </row>
    <row r="23" spans="1:8" ht="13.5">
      <c r="A23" s="185" t="s">
        <v>478</v>
      </c>
      <c r="B23" s="187">
        <f>'卒業・ＪＡＢＥＥ判定'!B9</f>
        <v>78</v>
      </c>
      <c r="C23" s="187">
        <f>'卒業・ＪＡＢＥＥ判定'!C9</f>
        <v>0</v>
      </c>
      <c r="D23" s="188" t="b">
        <f>'卒業・ＪＡＢＥＥ判定'!D9</f>
        <v>0</v>
      </c>
      <c r="E23" s="188" t="str">
        <f>'卒業・ＪＡＢＥＥ判定'!E9</f>
        <v>×</v>
      </c>
      <c r="F23" s="185">
        <f>'卒業・ＪＡＢＥＥ判定'!F9</f>
        <v>0</v>
      </c>
      <c r="G23" s="188" t="b">
        <f>'卒業・ＪＡＢＥＥ判定'!G9</f>
        <v>0</v>
      </c>
      <c r="H23" s="188" t="str">
        <f>'卒業・ＪＡＢＥＥ判定'!H9</f>
        <v>×</v>
      </c>
    </row>
    <row r="24" spans="1:8" ht="13.5">
      <c r="A24" s="185" t="s">
        <v>479</v>
      </c>
      <c r="B24" s="187">
        <f>'卒業・ＪＡＢＥＥ判定'!B10</f>
        <v>2</v>
      </c>
      <c r="C24" s="187">
        <f>'卒業・ＪＡＢＥＥ判定'!C10</f>
        <v>0</v>
      </c>
      <c r="D24" s="188" t="b">
        <f>'卒業・ＪＡＢＥＥ判定'!D10</f>
        <v>0</v>
      </c>
      <c r="E24" s="188" t="str">
        <f>'卒業・ＪＡＢＥＥ判定'!E10</f>
        <v>×</v>
      </c>
      <c r="F24" s="185">
        <f>'卒業・ＪＡＢＥＥ判定'!F10</f>
        <v>0</v>
      </c>
      <c r="G24" s="188" t="b">
        <f>'卒業・ＪＡＢＥＥ判定'!G10</f>
        <v>0</v>
      </c>
      <c r="H24" s="188" t="str">
        <f>'卒業・ＪＡＢＥＥ判定'!H10</f>
        <v>×</v>
      </c>
    </row>
    <row r="25" spans="1:8" ht="13.5">
      <c r="A25" s="185" t="s">
        <v>480</v>
      </c>
      <c r="B25" s="187">
        <f>'卒業・ＪＡＢＥＥ判定'!B11</f>
        <v>0</v>
      </c>
      <c r="C25" s="187">
        <f>'卒業・ＪＡＢＥＥ判定'!C11</f>
        <v>0</v>
      </c>
      <c r="D25" s="188" t="str">
        <f>'卒業・ＪＡＢＥＥ判定'!D11</f>
        <v>-</v>
      </c>
      <c r="E25" s="188">
        <f>'卒業・ＪＡＢＥＥ判定'!E11</f>
        <v>0</v>
      </c>
      <c r="F25" s="185">
        <f>'卒業・ＪＡＢＥＥ判定'!F11</f>
        <v>0</v>
      </c>
      <c r="G25" s="188" t="str">
        <f>'卒業・ＪＡＢＥＥ判定'!G11</f>
        <v>-</v>
      </c>
      <c r="H25" s="188">
        <f>'卒業・ＪＡＢＥＥ判定'!H11</f>
        <v>0</v>
      </c>
    </row>
    <row r="26" spans="1:8" ht="13.5">
      <c r="A26" s="185" t="s">
        <v>481</v>
      </c>
      <c r="B26" s="187">
        <f>'卒業・ＪＡＢＥＥ判定'!B12</f>
        <v>0</v>
      </c>
      <c r="C26" s="187">
        <f>'卒業・ＪＡＢＥＥ判定'!C12</f>
        <v>0</v>
      </c>
      <c r="D26" s="188" t="str">
        <f>'卒業・ＪＡＢＥＥ判定'!D12</f>
        <v>-</v>
      </c>
      <c r="E26" s="188">
        <f>'卒業・ＪＡＢＥＥ判定'!E12</f>
        <v>0</v>
      </c>
      <c r="F26" s="185">
        <f>'卒業・ＪＡＢＥＥ判定'!F12</f>
        <v>0</v>
      </c>
      <c r="G26" s="188" t="str">
        <f>'卒業・ＪＡＢＥＥ判定'!G12</f>
        <v>-</v>
      </c>
      <c r="H26" s="188">
        <f>'卒業・ＪＡＢＥＥ判定'!H12</f>
        <v>0</v>
      </c>
    </row>
    <row r="27" spans="1:8" ht="13.5">
      <c r="A27" s="185" t="s">
        <v>16</v>
      </c>
      <c r="B27" s="187">
        <f>'卒業・ＪＡＢＥＥ判定'!B13</f>
        <v>132</v>
      </c>
      <c r="C27" s="187">
        <f>'卒業・ＪＡＢＥＥ判定'!C13</f>
        <v>0</v>
      </c>
      <c r="D27" s="188">
        <f>'卒業・ＪＡＢＥＥ判定'!D13</f>
        <v>0</v>
      </c>
      <c r="E27" s="188" t="str">
        <f>'卒業・ＪＡＢＥＥ判定'!E13</f>
        <v>×</v>
      </c>
      <c r="F27" s="185">
        <f>'卒業・ＪＡＢＥＥ判定'!F13</f>
        <v>0</v>
      </c>
      <c r="G27" s="188">
        <f>'卒業・ＪＡＢＥＥ判定'!G13</f>
        <v>0</v>
      </c>
      <c r="H27" s="188" t="str">
        <f>'卒業・ＪＡＢＥＥ判定'!H13</f>
        <v>×</v>
      </c>
    </row>
    <row r="28" spans="1:8" ht="13.5">
      <c r="A28" s="185" t="s">
        <v>597</v>
      </c>
      <c r="B28" s="187">
        <f>'卒業・ＪＡＢＥＥ判定'!B14</f>
        <v>0</v>
      </c>
      <c r="C28" s="187">
        <f>'卒業・ＪＡＢＥＥ判定'!C14</f>
        <v>0</v>
      </c>
      <c r="D28" s="188">
        <f>'卒業・ＪＡＢＥＥ判定'!D14</f>
        <v>0</v>
      </c>
      <c r="E28" s="188">
        <f>'卒業・ＪＡＢＥＥ判定'!E14</f>
        <v>0</v>
      </c>
      <c r="F28" s="185">
        <f>'卒業・ＪＡＢＥＥ判定'!F14</f>
        <v>0</v>
      </c>
      <c r="G28" s="188">
        <f>'卒業・ＪＡＢＥＥ判定'!G14</f>
        <v>0</v>
      </c>
      <c r="H28" s="188">
        <f>'卒業・ＪＡＢＥＥ判定'!H14</f>
        <v>0</v>
      </c>
    </row>
    <row r="29" spans="1:8" ht="4.5" customHeight="1">
      <c r="A29" s="215"/>
      <c r="B29" s="214"/>
      <c r="C29" s="214"/>
      <c r="D29" s="211"/>
      <c r="E29" s="211"/>
      <c r="F29" s="215"/>
      <c r="G29" s="211"/>
      <c r="H29" s="211"/>
    </row>
    <row r="30" ht="13.5">
      <c r="A30" s="216" t="s">
        <v>654</v>
      </c>
    </row>
    <row r="31" spans="1:8" ht="24" customHeight="1">
      <c r="A31" t="s">
        <v>603</v>
      </c>
      <c r="H31" s="218" t="s">
        <v>655</v>
      </c>
    </row>
    <row r="32" spans="1:8" ht="12" customHeight="1">
      <c r="A32" s="239"/>
      <c r="B32" s="240"/>
      <c r="C32" s="240"/>
      <c r="D32" s="240"/>
      <c r="E32" s="240"/>
      <c r="F32" s="240"/>
      <c r="G32" s="241"/>
      <c r="H32" s="212" t="s">
        <v>653</v>
      </c>
    </row>
    <row r="33" spans="1:8" ht="32.25" customHeight="1">
      <c r="A33" s="242"/>
      <c r="B33" s="243"/>
      <c r="C33" s="243"/>
      <c r="D33" s="243"/>
      <c r="E33" s="243"/>
      <c r="F33" s="243"/>
      <c r="G33" s="244"/>
      <c r="H33" s="213"/>
    </row>
    <row r="34" spans="1:8" ht="36" customHeight="1">
      <c r="A34" s="245"/>
      <c r="B34" s="246"/>
      <c r="C34" s="246"/>
      <c r="D34" s="246"/>
      <c r="E34" s="246"/>
      <c r="F34" s="246"/>
      <c r="G34" s="247"/>
      <c r="H34" s="220" t="s">
        <v>657</v>
      </c>
    </row>
    <row r="35" spans="1:8" ht="26.25" customHeight="1">
      <c r="A35" t="s">
        <v>604</v>
      </c>
      <c r="H35" s="217" t="s">
        <v>656</v>
      </c>
    </row>
    <row r="36" spans="1:8" ht="12" customHeight="1">
      <c r="A36" s="239"/>
      <c r="B36" s="240"/>
      <c r="C36" s="240"/>
      <c r="D36" s="240"/>
      <c r="E36" s="240"/>
      <c r="F36" s="240"/>
      <c r="G36" s="240"/>
      <c r="H36" s="212" t="s">
        <v>653</v>
      </c>
    </row>
    <row r="37" spans="1:8" ht="33" customHeight="1">
      <c r="A37" s="242"/>
      <c r="B37" s="243"/>
      <c r="C37" s="243"/>
      <c r="D37" s="243"/>
      <c r="E37" s="243"/>
      <c r="F37" s="243"/>
      <c r="G37" s="243"/>
      <c r="H37" s="219"/>
    </row>
    <row r="38" spans="1:8" ht="36.75" customHeight="1">
      <c r="A38" s="245"/>
      <c r="B38" s="246"/>
      <c r="C38" s="246"/>
      <c r="D38" s="246"/>
      <c r="E38" s="246"/>
      <c r="F38" s="246"/>
      <c r="G38" s="246"/>
      <c r="H38" s="220" t="s">
        <v>657</v>
      </c>
    </row>
    <row r="39" ht="18" customHeight="1">
      <c r="A39" t="s">
        <v>605</v>
      </c>
    </row>
    <row r="40" spans="1:8" ht="75" customHeight="1">
      <c r="A40" s="236"/>
      <c r="B40" s="237"/>
      <c r="C40" s="237"/>
      <c r="D40" s="237"/>
      <c r="E40" s="237"/>
      <c r="F40" s="237"/>
      <c r="G40" s="237"/>
      <c r="H40" s="238"/>
    </row>
  </sheetData>
  <sheetProtection sheet="1" selectLockedCells="1"/>
  <mergeCells count="3">
    <mergeCell ref="A40:H40"/>
    <mergeCell ref="A32:G34"/>
    <mergeCell ref="A36:G38"/>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showGridLines="0" showZeros="0" showOutlineSymbols="0" zoomScalePageLayoutView="0" workbookViewId="0" topLeftCell="A1">
      <selection activeCell="H3" sqref="H3"/>
    </sheetView>
  </sheetViews>
  <sheetFormatPr defaultColWidth="8.875" defaultRowHeight="13.5"/>
  <cols>
    <col min="1" max="1" width="8.875" style="0" customWidth="1"/>
    <col min="2" max="7" width="10.125" style="0" customWidth="1"/>
    <col min="8" max="8" width="16.00390625" style="0" customWidth="1"/>
  </cols>
  <sheetData>
    <row r="1" spans="1:8" ht="14.25">
      <c r="A1" s="182" t="s">
        <v>671</v>
      </c>
      <c r="H1" s="207" t="s">
        <v>670</v>
      </c>
    </row>
    <row r="2" spans="1:3" ht="13.5">
      <c r="A2" s="165"/>
      <c r="C2" s="209" t="s">
        <v>650</v>
      </c>
    </row>
    <row r="3" spans="1:8" ht="14.25" thickBot="1">
      <c r="A3" s="183" t="s">
        <v>482</v>
      </c>
      <c r="B3" s="184">
        <f ca="1">TODAY()</f>
        <v>42763</v>
      </c>
      <c r="G3" s="183" t="s">
        <v>483</v>
      </c>
      <c r="H3" s="210"/>
    </row>
    <row r="4" spans="1:8" ht="15" thickBot="1" thickTop="1">
      <c r="A4" s="183" t="s">
        <v>484</v>
      </c>
      <c r="B4" s="210"/>
      <c r="C4" s="183" t="s">
        <v>485</v>
      </c>
      <c r="D4" s="210"/>
      <c r="E4" s="183" t="s">
        <v>486</v>
      </c>
      <c r="F4" s="210"/>
      <c r="G4" s="183" t="s">
        <v>487</v>
      </c>
      <c r="H4" s="210"/>
    </row>
    <row r="5" ht="14.25" thickTop="1"/>
    <row r="6" spans="1:6" ht="13.5">
      <c r="A6" t="s">
        <v>488</v>
      </c>
      <c r="F6" t="s">
        <v>283</v>
      </c>
    </row>
    <row r="7" spans="4:8" ht="14.25" thickBot="1">
      <c r="D7" s="44" t="s">
        <v>672</v>
      </c>
      <c r="F7" s="187" t="s">
        <v>489</v>
      </c>
      <c r="G7" s="187">
        <f>'学習時間'!D3</f>
        <v>0</v>
      </c>
      <c r="H7" s="187">
        <f>'学習時間'!F3</f>
        <v>0</v>
      </c>
    </row>
    <row r="8" spans="1:8" ht="15" thickBot="1" thickTop="1">
      <c r="A8" s="185" t="s">
        <v>580</v>
      </c>
      <c r="B8" s="186">
        <f>'学習目標の達成度'!J3</f>
        <v>0</v>
      </c>
      <c r="C8" s="229">
        <f>'学習目標の達成度'!K3</f>
        <v>0</v>
      </c>
      <c r="D8" s="230"/>
      <c r="F8" s="187" t="s">
        <v>594</v>
      </c>
      <c r="G8" s="187">
        <f>'学習時間'!D4</f>
        <v>0</v>
      </c>
      <c r="H8" s="187">
        <f>'学習時間'!F4</f>
        <v>0</v>
      </c>
    </row>
    <row r="9" spans="1:8" ht="15" thickBot="1" thickTop="1">
      <c r="A9" s="185" t="s">
        <v>581</v>
      </c>
      <c r="B9" s="186">
        <f>'学習目標の達成度'!J4</f>
        <v>0</v>
      </c>
      <c r="C9" s="229">
        <f>'学習目標の達成度'!K4</f>
        <v>0</v>
      </c>
      <c r="D9" s="230"/>
      <c r="F9" s="187" t="s">
        <v>200</v>
      </c>
      <c r="G9" s="187">
        <f>'学習時間'!D5</f>
        <v>0</v>
      </c>
      <c r="H9" s="187">
        <f>'学習時間'!F5</f>
        <v>0</v>
      </c>
    </row>
    <row r="10" spans="1:8" ht="15" thickBot="1" thickTop="1">
      <c r="A10" s="185" t="s">
        <v>582</v>
      </c>
      <c r="B10" s="186">
        <f>'学習目標の達成度'!J5</f>
        <v>0</v>
      </c>
      <c r="C10" s="229">
        <f>'学習目標の達成度'!K5</f>
        <v>0</v>
      </c>
      <c r="D10" s="230"/>
      <c r="F10" s="187" t="s">
        <v>53</v>
      </c>
      <c r="G10" s="187">
        <f>'学習時間'!D6</f>
        <v>0</v>
      </c>
      <c r="H10" s="187">
        <f>'学習時間'!F6</f>
        <v>0</v>
      </c>
    </row>
    <row r="11" spans="1:8" ht="15" thickBot="1" thickTop="1">
      <c r="A11" s="185" t="s">
        <v>583</v>
      </c>
      <c r="B11" s="186">
        <f>'学習目標の達成度'!J6</f>
        <v>0</v>
      </c>
      <c r="C11" s="229">
        <f>'学習目標の達成度'!K6</f>
        <v>0</v>
      </c>
      <c r="D11" s="230"/>
      <c r="F11" s="187" t="s">
        <v>560</v>
      </c>
      <c r="G11" s="187">
        <f>'卒業研究学習時間入力'!C3</f>
        <v>0</v>
      </c>
      <c r="H11" s="187">
        <f>G11</f>
        <v>0</v>
      </c>
    </row>
    <row r="12" spans="1:8" ht="15" thickBot="1" thickTop="1">
      <c r="A12" s="185" t="s">
        <v>584</v>
      </c>
      <c r="B12" s="186">
        <f>'学習目標の達成度'!J7</f>
        <v>0</v>
      </c>
      <c r="C12" s="229">
        <f>'学習目標の達成度'!K7</f>
        <v>0</v>
      </c>
      <c r="D12" s="230"/>
      <c r="F12" s="187" t="s">
        <v>561</v>
      </c>
      <c r="G12" s="187">
        <f>'卒業研究学習時間入力'!G3</f>
        <v>0</v>
      </c>
      <c r="H12" s="187">
        <f>G12</f>
        <v>0</v>
      </c>
    </row>
    <row r="13" spans="1:8" ht="15" thickBot="1" thickTop="1">
      <c r="A13" s="185" t="s">
        <v>585</v>
      </c>
      <c r="B13" s="186">
        <f>'学習目標の達成度'!J8</f>
        <v>0</v>
      </c>
      <c r="C13" s="229">
        <f>'学習目標の達成度'!K8</f>
        <v>0</v>
      </c>
      <c r="D13" s="230"/>
      <c r="F13" s="187" t="s">
        <v>595</v>
      </c>
      <c r="G13" s="187">
        <f>'学習時間'!D7</f>
        <v>0</v>
      </c>
      <c r="H13" s="187">
        <f>'学習時間'!F7</f>
        <v>0</v>
      </c>
    </row>
    <row r="14" spans="1:8" ht="15" thickBot="1" thickTop="1">
      <c r="A14" s="185" t="s">
        <v>586</v>
      </c>
      <c r="B14" s="186">
        <f>'学習目標の達成度'!J9</f>
        <v>0</v>
      </c>
      <c r="C14" s="229">
        <f>'学習目標の達成度'!K9</f>
        <v>0</v>
      </c>
      <c r="D14" s="230"/>
      <c r="F14" s="187" t="s">
        <v>596</v>
      </c>
      <c r="G14" s="187">
        <f>'学習時間'!D8</f>
        <v>0</v>
      </c>
      <c r="H14" s="187">
        <f>'学習時間'!F8</f>
        <v>0</v>
      </c>
    </row>
    <row r="15" spans="1:8" ht="30.75" customHeight="1" thickTop="1">
      <c r="A15" s="248" t="s">
        <v>673</v>
      </c>
      <c r="B15" s="249"/>
      <c r="C15" s="249"/>
      <c r="D15" s="249"/>
      <c r="E15" s="249"/>
      <c r="F15" s="249"/>
      <c r="G15" s="249"/>
      <c r="H15" s="249"/>
    </row>
    <row r="16" spans="1:8" ht="13.5">
      <c r="A16" s="215"/>
      <c r="B16" s="228"/>
      <c r="C16" s="228"/>
      <c r="F16" s="214"/>
      <c r="G16" s="214"/>
      <c r="H16" s="214"/>
    </row>
    <row r="17" ht="13.5">
      <c r="A17" t="s">
        <v>142</v>
      </c>
    </row>
    <row r="18" spans="1:8" ht="13.5">
      <c r="A18" s="188" t="s">
        <v>286</v>
      </c>
      <c r="B18" s="188" t="s">
        <v>15</v>
      </c>
      <c r="C18" s="188" t="s">
        <v>133</v>
      </c>
      <c r="D18" s="188" t="s">
        <v>295</v>
      </c>
      <c r="E18" s="188" t="s">
        <v>162</v>
      </c>
      <c r="F18" s="188" t="s">
        <v>428</v>
      </c>
      <c r="G18" s="188" t="s">
        <v>295</v>
      </c>
      <c r="H18" s="188" t="s">
        <v>162</v>
      </c>
    </row>
    <row r="19" spans="1:8" ht="13.5">
      <c r="A19" s="185" t="s">
        <v>587</v>
      </c>
      <c r="B19" s="187">
        <f>'卒業・ＪＡＢＥＥ判定'!B3</f>
        <v>8</v>
      </c>
      <c r="C19" s="187">
        <f>'卒業・ＪＡＢＥＥ判定'!C3</f>
        <v>0</v>
      </c>
      <c r="D19" s="188" t="str">
        <f>'卒業・ＪＡＢＥＥ判定'!D3</f>
        <v>-</v>
      </c>
      <c r="E19" s="188" t="str">
        <f>'卒業・ＪＡＢＥＥ判定'!E3</f>
        <v>×</v>
      </c>
      <c r="F19" s="185">
        <f>'卒業・ＪＡＢＥＥ判定'!F3</f>
        <v>0</v>
      </c>
      <c r="G19" s="188" t="str">
        <f>'卒業・ＪＡＢＥＥ判定'!G3</f>
        <v>-</v>
      </c>
      <c r="H19" s="188" t="str">
        <f>'卒業・ＪＡＢＥＥ判定'!H3</f>
        <v>×</v>
      </c>
    </row>
    <row r="20" spans="1:8" ht="13.5">
      <c r="A20" s="185" t="s">
        <v>588</v>
      </c>
      <c r="B20" s="187">
        <f>'卒業・ＪＡＢＥＥ判定'!B4</f>
        <v>2</v>
      </c>
      <c r="C20" s="187">
        <f>'卒業・ＪＡＢＥＥ判定'!C4</f>
        <v>0</v>
      </c>
      <c r="D20" s="188" t="b">
        <f>'卒業・ＪＡＢＥＥ判定'!D4</f>
        <v>0</v>
      </c>
      <c r="E20" s="188" t="str">
        <f>'卒業・ＪＡＢＥＥ判定'!E4</f>
        <v>×</v>
      </c>
      <c r="F20" s="185">
        <f>'卒業・ＪＡＢＥＥ判定'!F4</f>
        <v>0</v>
      </c>
      <c r="G20" s="188" t="b">
        <f>'卒業・ＪＡＢＥＥ判定'!G4</f>
        <v>0</v>
      </c>
      <c r="H20" s="188" t="str">
        <f>'卒業・ＪＡＢＥＥ判定'!H4</f>
        <v>×</v>
      </c>
    </row>
    <row r="21" spans="1:8" ht="13.5">
      <c r="A21" s="185" t="s">
        <v>589</v>
      </c>
      <c r="B21" s="187">
        <f>'卒業・ＪＡＢＥＥ判定'!B5</f>
        <v>8</v>
      </c>
      <c r="C21" s="187">
        <f>'卒業・ＪＡＢＥＥ判定'!C5</f>
        <v>0</v>
      </c>
      <c r="D21" s="188" t="b">
        <f>'卒業・ＪＡＢＥＥ判定'!D5</f>
        <v>0</v>
      </c>
      <c r="E21" s="188" t="str">
        <f>'卒業・ＪＡＢＥＥ判定'!E5</f>
        <v>×</v>
      </c>
      <c r="F21" s="185">
        <f>'卒業・ＪＡＢＥＥ判定'!F5</f>
        <v>0</v>
      </c>
      <c r="G21" s="188" t="b">
        <f>'卒業・ＪＡＢＥＥ判定'!G5</f>
        <v>0</v>
      </c>
      <c r="H21" s="188" t="str">
        <f>'卒業・ＪＡＢＥＥ判定'!H5</f>
        <v>×</v>
      </c>
    </row>
    <row r="22" spans="1:8" ht="13.5">
      <c r="A22" s="185" t="s">
        <v>475</v>
      </c>
      <c r="B22" s="187">
        <f>'卒業・ＪＡＢＥＥ判定'!B6</f>
        <v>6</v>
      </c>
      <c r="C22" s="187">
        <f>'卒業・ＪＡＢＥＥ判定'!C6</f>
        <v>0</v>
      </c>
      <c r="D22" s="188" t="b">
        <f>'卒業・ＪＡＢＥＥ判定'!D6</f>
        <v>0</v>
      </c>
      <c r="E22" s="188" t="str">
        <f>'卒業・ＪＡＢＥＥ判定'!E6</f>
        <v>×</v>
      </c>
      <c r="F22" s="185">
        <f>'卒業・ＪＡＢＥＥ判定'!F6</f>
        <v>0</v>
      </c>
      <c r="G22" s="188" t="b">
        <f>'卒業・ＪＡＢＥＥ判定'!G6</f>
        <v>0</v>
      </c>
      <c r="H22" s="188" t="str">
        <f>'卒業・ＪＡＢＥＥ判定'!H6</f>
        <v>×</v>
      </c>
    </row>
    <row r="23" spans="1:8" ht="13.5">
      <c r="A23" s="185" t="s">
        <v>476</v>
      </c>
      <c r="B23" s="187">
        <f>'卒業・ＪＡＢＥＥ判定'!B7</f>
        <v>14</v>
      </c>
      <c r="C23" s="187">
        <f>'卒業・ＪＡＢＥＥ判定'!C7</f>
        <v>0</v>
      </c>
      <c r="D23" s="188" t="b">
        <f>'卒業・ＪＡＢＥＥ判定'!D7</f>
        <v>0</v>
      </c>
      <c r="E23" s="188" t="str">
        <f>'卒業・ＪＡＢＥＥ判定'!E7</f>
        <v>×</v>
      </c>
      <c r="F23" s="185">
        <f>'卒業・ＪＡＢＥＥ判定'!F7</f>
        <v>0</v>
      </c>
      <c r="G23" s="188" t="b">
        <f>'卒業・ＪＡＢＥＥ判定'!G7</f>
        <v>0</v>
      </c>
      <c r="H23" s="188" t="str">
        <f>'卒業・ＪＡＢＥＥ判定'!H7</f>
        <v>×</v>
      </c>
    </row>
    <row r="24" spans="1:8" ht="13.5">
      <c r="A24" s="185" t="s">
        <v>477</v>
      </c>
      <c r="B24" s="187">
        <f>'卒業・ＪＡＢＥＥ判定'!B8</f>
        <v>14</v>
      </c>
      <c r="C24" s="187">
        <f>'卒業・ＪＡＢＥＥ判定'!C8</f>
        <v>0</v>
      </c>
      <c r="D24" s="188" t="b">
        <f>'卒業・ＪＡＢＥＥ判定'!D8</f>
        <v>0</v>
      </c>
      <c r="E24" s="188" t="str">
        <f>'卒業・ＪＡＢＥＥ判定'!E8</f>
        <v>×</v>
      </c>
      <c r="F24" s="185">
        <f>'卒業・ＪＡＢＥＥ判定'!F8</f>
        <v>0</v>
      </c>
      <c r="G24" s="188" t="b">
        <f>'卒業・ＪＡＢＥＥ判定'!G8</f>
        <v>0</v>
      </c>
      <c r="H24" s="188" t="str">
        <f>'卒業・ＪＡＢＥＥ判定'!H8</f>
        <v>×</v>
      </c>
    </row>
    <row r="25" spans="1:8" ht="13.5">
      <c r="A25" s="185" t="s">
        <v>478</v>
      </c>
      <c r="B25" s="187">
        <f>'卒業・ＪＡＢＥＥ判定'!B9</f>
        <v>78</v>
      </c>
      <c r="C25" s="187">
        <f>'卒業・ＪＡＢＥＥ判定'!C9</f>
        <v>0</v>
      </c>
      <c r="D25" s="188" t="b">
        <f>'卒業・ＪＡＢＥＥ判定'!D9</f>
        <v>0</v>
      </c>
      <c r="E25" s="188" t="str">
        <f>'卒業・ＪＡＢＥＥ判定'!E9</f>
        <v>×</v>
      </c>
      <c r="F25" s="185">
        <f>'卒業・ＪＡＢＥＥ判定'!F9</f>
        <v>0</v>
      </c>
      <c r="G25" s="188" t="b">
        <f>'卒業・ＪＡＢＥＥ判定'!G9</f>
        <v>0</v>
      </c>
      <c r="H25" s="188" t="str">
        <f>'卒業・ＪＡＢＥＥ判定'!H9</f>
        <v>×</v>
      </c>
    </row>
    <row r="26" spans="1:8" ht="13.5">
      <c r="A26" s="185" t="s">
        <v>479</v>
      </c>
      <c r="B26" s="187">
        <f>'卒業・ＪＡＢＥＥ判定'!B10</f>
        <v>2</v>
      </c>
      <c r="C26" s="187">
        <f>'卒業・ＪＡＢＥＥ判定'!C10</f>
        <v>0</v>
      </c>
      <c r="D26" s="188" t="b">
        <f>'卒業・ＪＡＢＥＥ判定'!D10</f>
        <v>0</v>
      </c>
      <c r="E26" s="188" t="str">
        <f>'卒業・ＪＡＢＥＥ判定'!E10</f>
        <v>×</v>
      </c>
      <c r="F26" s="185">
        <f>'卒業・ＪＡＢＥＥ判定'!F10</f>
        <v>0</v>
      </c>
      <c r="G26" s="188" t="b">
        <f>'卒業・ＪＡＢＥＥ判定'!G10</f>
        <v>0</v>
      </c>
      <c r="H26" s="188" t="str">
        <f>'卒業・ＪＡＢＥＥ判定'!H10</f>
        <v>×</v>
      </c>
    </row>
    <row r="27" spans="1:8" ht="13.5">
      <c r="A27" s="185" t="s">
        <v>480</v>
      </c>
      <c r="B27" s="187">
        <f>'卒業・ＪＡＢＥＥ判定'!B11</f>
        <v>0</v>
      </c>
      <c r="C27" s="187">
        <f>'卒業・ＪＡＢＥＥ判定'!C11</f>
        <v>0</v>
      </c>
      <c r="D27" s="188" t="str">
        <f>'卒業・ＪＡＢＥＥ判定'!D11</f>
        <v>-</v>
      </c>
      <c r="E27" s="188">
        <f>'卒業・ＪＡＢＥＥ判定'!E11</f>
        <v>0</v>
      </c>
      <c r="F27" s="185">
        <f>'卒業・ＪＡＢＥＥ判定'!F11</f>
        <v>0</v>
      </c>
      <c r="G27" s="188" t="str">
        <f>'卒業・ＪＡＢＥＥ判定'!G11</f>
        <v>-</v>
      </c>
      <c r="H27" s="188">
        <f>'卒業・ＪＡＢＥＥ判定'!H11</f>
        <v>0</v>
      </c>
    </row>
    <row r="28" spans="1:8" ht="13.5">
      <c r="A28" s="185" t="s">
        <v>481</v>
      </c>
      <c r="B28" s="187">
        <f>'卒業・ＪＡＢＥＥ判定'!B12</f>
        <v>0</v>
      </c>
      <c r="C28" s="187">
        <f>'卒業・ＪＡＢＥＥ判定'!C12</f>
        <v>0</v>
      </c>
      <c r="D28" s="188" t="str">
        <f>'卒業・ＪＡＢＥＥ判定'!D12</f>
        <v>-</v>
      </c>
      <c r="E28" s="188">
        <f>'卒業・ＪＡＢＥＥ判定'!E12</f>
        <v>0</v>
      </c>
      <c r="F28" s="185">
        <f>'卒業・ＪＡＢＥＥ判定'!F12</f>
        <v>0</v>
      </c>
      <c r="G28" s="188" t="str">
        <f>'卒業・ＪＡＢＥＥ判定'!G12</f>
        <v>-</v>
      </c>
      <c r="H28" s="188">
        <f>'卒業・ＪＡＢＥＥ判定'!H12</f>
        <v>0</v>
      </c>
    </row>
    <row r="29" spans="1:8" ht="13.5">
      <c r="A29" s="185" t="s">
        <v>16</v>
      </c>
      <c r="B29" s="187">
        <f>'卒業・ＪＡＢＥＥ判定'!B13</f>
        <v>132</v>
      </c>
      <c r="C29" s="187">
        <f>'卒業・ＪＡＢＥＥ判定'!C13</f>
        <v>0</v>
      </c>
      <c r="D29" s="188">
        <f>'卒業・ＪＡＢＥＥ判定'!D13</f>
        <v>0</v>
      </c>
      <c r="E29" s="188" t="str">
        <f>'卒業・ＪＡＢＥＥ判定'!E13</f>
        <v>×</v>
      </c>
      <c r="F29" s="185">
        <f>'卒業・ＪＡＢＥＥ判定'!F13</f>
        <v>0</v>
      </c>
      <c r="G29" s="188">
        <f>'卒業・ＪＡＢＥＥ判定'!G13</f>
        <v>0</v>
      </c>
      <c r="H29" s="188" t="str">
        <f>'卒業・ＪＡＢＥＥ判定'!H13</f>
        <v>×</v>
      </c>
    </row>
    <row r="30" spans="1:8" ht="13.5">
      <c r="A30" s="185" t="s">
        <v>597</v>
      </c>
      <c r="B30" s="187">
        <f>'卒業・ＪＡＢＥＥ判定'!B14</f>
        <v>0</v>
      </c>
      <c r="C30" s="187">
        <f>'卒業・ＪＡＢＥＥ判定'!C14</f>
        <v>0</v>
      </c>
      <c r="D30" s="188">
        <f>'卒業・ＪＡＢＥＥ判定'!D14</f>
        <v>0</v>
      </c>
      <c r="E30" s="188">
        <f>'卒業・ＪＡＢＥＥ判定'!E14</f>
        <v>0</v>
      </c>
      <c r="F30" s="185">
        <f>'卒業・ＪＡＢＥＥ判定'!F14</f>
        <v>0</v>
      </c>
      <c r="G30" s="188">
        <f>'卒業・ＪＡＢＥＥ判定'!G14</f>
        <v>0</v>
      </c>
      <c r="H30" s="188">
        <f>'卒業・ＪＡＢＥＥ判定'!H14</f>
        <v>0</v>
      </c>
    </row>
    <row r="31" spans="1:8" ht="4.5" customHeight="1">
      <c r="A31" s="215"/>
      <c r="B31" s="214"/>
      <c r="C31" s="214"/>
      <c r="D31" s="211"/>
      <c r="E31" s="211"/>
      <c r="F31" s="215"/>
      <c r="G31" s="211"/>
      <c r="H31" s="211"/>
    </row>
    <row r="32" ht="14.25" thickBot="1">
      <c r="A32" t="s">
        <v>662</v>
      </c>
    </row>
    <row r="33" spans="1:4" ht="15" thickBot="1" thickTop="1">
      <c r="A33" s="253" t="s">
        <v>663</v>
      </c>
      <c r="B33" s="254"/>
      <c r="C33" s="227"/>
      <c r="D33" t="s">
        <v>664</v>
      </c>
    </row>
    <row r="34" spans="1:4" ht="15" thickBot="1" thickTop="1">
      <c r="A34" s="253" t="s">
        <v>665</v>
      </c>
      <c r="B34" s="254"/>
      <c r="C34" s="227"/>
      <c r="D34" t="s">
        <v>664</v>
      </c>
    </row>
    <row r="35" spans="1:4" ht="15" thickBot="1" thickTop="1">
      <c r="A35" s="253" t="s">
        <v>666</v>
      </c>
      <c r="B35" s="254"/>
      <c r="C35" s="227"/>
      <c r="D35" t="s">
        <v>664</v>
      </c>
    </row>
    <row r="36" spans="1:8" ht="4.5" customHeight="1" thickTop="1">
      <c r="A36" s="215"/>
      <c r="B36" s="214"/>
      <c r="C36" s="214"/>
      <c r="D36" s="211"/>
      <c r="E36" s="211"/>
      <c r="F36" s="215"/>
      <c r="G36" s="211"/>
      <c r="H36" s="211"/>
    </row>
    <row r="37" ht="13.5">
      <c r="A37" s="216" t="s">
        <v>654</v>
      </c>
    </row>
    <row r="38" spans="1:8" ht="24" customHeight="1">
      <c r="A38" t="s">
        <v>667</v>
      </c>
      <c r="H38" s="218"/>
    </row>
    <row r="39" spans="1:8" ht="60.75" customHeight="1">
      <c r="A39" s="255"/>
      <c r="B39" s="256"/>
      <c r="C39" s="256"/>
      <c r="D39" s="256"/>
      <c r="E39" s="256"/>
      <c r="F39" s="256"/>
      <c r="G39" s="256"/>
      <c r="H39" s="257"/>
    </row>
    <row r="40" spans="1:8" ht="26.25" customHeight="1">
      <c r="A40" t="s">
        <v>668</v>
      </c>
      <c r="H40" s="217"/>
    </row>
    <row r="41" spans="1:8" ht="60.75" customHeight="1">
      <c r="A41" s="255"/>
      <c r="B41" s="256"/>
      <c r="C41" s="256"/>
      <c r="D41" s="256"/>
      <c r="E41" s="256"/>
      <c r="F41" s="256"/>
      <c r="G41" s="256"/>
      <c r="H41" s="257"/>
    </row>
    <row r="42" ht="18" customHeight="1">
      <c r="A42" t="s">
        <v>669</v>
      </c>
    </row>
    <row r="43" spans="1:8" ht="60.75" customHeight="1">
      <c r="A43" s="250"/>
      <c r="B43" s="251"/>
      <c r="C43" s="251"/>
      <c r="D43" s="251"/>
      <c r="E43" s="251"/>
      <c r="F43" s="251"/>
      <c r="G43" s="251"/>
      <c r="H43" s="252"/>
    </row>
  </sheetData>
  <sheetProtection sheet="1" selectLockedCells="1"/>
  <mergeCells count="7">
    <mergeCell ref="A15:H15"/>
    <mergeCell ref="A43:H43"/>
    <mergeCell ref="A33:B33"/>
    <mergeCell ref="A34:B34"/>
    <mergeCell ref="A35:B35"/>
    <mergeCell ref="A39:H39"/>
    <mergeCell ref="A41:H41"/>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heetPr>
  <dimension ref="A1:BD190"/>
  <sheetViews>
    <sheetView showGridLines="0" showOutlineSymbols="0" zoomScaleSheetLayoutView="100" zoomScalePageLayoutView="0" workbookViewId="0" topLeftCell="A1">
      <pane xSplit="1" ySplit="4" topLeftCell="B5" activePane="bottomRight" state="frozen"/>
      <selection pane="topLeft" activeCell="F50" sqref="F50"/>
      <selection pane="topRight" activeCell="F50" sqref="F50"/>
      <selection pane="bottomLeft" activeCell="F50" sqref="F50"/>
      <selection pane="bottomRight" activeCell="G6" sqref="G6"/>
    </sheetView>
  </sheetViews>
  <sheetFormatPr defaultColWidth="13.00390625" defaultRowHeight="13.5"/>
  <cols>
    <col min="1" max="1" width="36.875" style="41" bestFit="1" customWidth="1"/>
    <col min="2" max="2" width="5.625" style="39" bestFit="1" customWidth="1"/>
    <col min="3" max="3" width="5.125" style="39" bestFit="1" customWidth="1"/>
    <col min="4" max="4" width="6.375" style="39" bestFit="1" customWidth="1"/>
    <col min="5" max="5" width="7.50390625" style="41" bestFit="1" customWidth="1"/>
    <col min="6" max="6" width="6.375" style="39" bestFit="1" customWidth="1"/>
    <col min="7" max="7" width="5.50390625" style="42" customWidth="1"/>
    <col min="8" max="11" width="7.50390625" style="43" hidden="1" customWidth="1"/>
    <col min="12" max="12" width="18.875" style="41" customWidth="1"/>
    <col min="13" max="13" width="13.00390625" style="39" customWidth="1"/>
    <col min="14" max="24" width="5.625" style="39" customWidth="1"/>
    <col min="25" max="31" width="4.00390625" style="39" customWidth="1"/>
    <col min="32" max="56" width="3.625" style="39" customWidth="1"/>
    <col min="57" max="16384" width="13.00390625" style="26" customWidth="1"/>
  </cols>
  <sheetData>
    <row r="1" spans="1:56" ht="14.25">
      <c r="A1" s="2"/>
      <c r="B1" s="26"/>
      <c r="C1" s="26"/>
      <c r="D1" s="26"/>
      <c r="E1" s="2"/>
      <c r="F1" s="26"/>
      <c r="G1" s="6"/>
      <c r="H1" s="23"/>
      <c r="I1" s="23"/>
      <c r="J1" s="23"/>
      <c r="K1" s="23"/>
      <c r="L1" s="2"/>
      <c r="M1" s="26"/>
      <c r="N1" s="259" t="s">
        <v>193</v>
      </c>
      <c r="O1" s="259"/>
      <c r="P1" s="259"/>
      <c r="Q1" s="259"/>
      <c r="R1" s="259"/>
      <c r="S1" s="259"/>
      <c r="T1" s="259"/>
      <c r="U1" s="259"/>
      <c r="V1" s="259"/>
      <c r="W1" s="259"/>
      <c r="X1" s="259"/>
      <c r="Y1" s="258" t="s">
        <v>194</v>
      </c>
      <c r="Z1" s="259"/>
      <c r="AA1" s="259"/>
      <c r="AB1" s="259"/>
      <c r="AC1" s="259"/>
      <c r="AD1" s="259"/>
      <c r="AE1" s="259"/>
      <c r="AF1" s="260" t="s">
        <v>197</v>
      </c>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2"/>
    </row>
    <row r="2" spans="1:56" ht="27" customHeight="1">
      <c r="A2" s="4" t="s">
        <v>319</v>
      </c>
      <c r="B2" s="38"/>
      <c r="C2" s="38"/>
      <c r="D2" s="38"/>
      <c r="E2" s="40"/>
      <c r="F2" s="38"/>
      <c r="G2" s="6"/>
      <c r="H2" s="23"/>
      <c r="I2" s="23"/>
      <c r="J2" s="23"/>
      <c r="K2" s="23"/>
      <c r="L2" s="5"/>
      <c r="M2" s="26"/>
      <c r="N2" s="259" t="s">
        <v>195</v>
      </c>
      <c r="O2" s="259"/>
      <c r="P2" s="259"/>
      <c r="Q2" s="259"/>
      <c r="R2" s="259"/>
      <c r="S2" s="259"/>
      <c r="T2" s="259"/>
      <c r="U2" s="258" t="s">
        <v>196</v>
      </c>
      <c r="V2" s="259"/>
      <c r="W2" s="259"/>
      <c r="X2" s="259"/>
      <c r="Y2" s="259"/>
      <c r="Z2" s="259"/>
      <c r="AA2" s="259"/>
      <c r="AB2" s="259"/>
      <c r="AC2" s="259"/>
      <c r="AD2" s="259"/>
      <c r="AE2" s="259"/>
      <c r="AF2" s="26"/>
      <c r="AG2" s="32"/>
      <c r="AH2" s="32"/>
      <c r="AI2" s="32"/>
      <c r="AJ2" s="32"/>
      <c r="AK2" s="32"/>
      <c r="AL2" s="32"/>
      <c r="AM2" s="32"/>
      <c r="AN2" s="32"/>
      <c r="AO2" s="32"/>
      <c r="AP2" s="32"/>
      <c r="AQ2" s="32"/>
      <c r="AR2" s="32"/>
      <c r="AS2" s="32"/>
      <c r="AT2" s="32"/>
      <c r="AU2" s="32"/>
      <c r="AV2" s="32"/>
      <c r="AW2" s="32"/>
      <c r="AX2" s="32"/>
      <c r="AY2" s="32"/>
      <c r="AZ2" s="32"/>
      <c r="BA2" s="32"/>
      <c r="BB2" s="32"/>
      <c r="BC2" s="32"/>
      <c r="BD2" s="32"/>
    </row>
    <row r="3" spans="1:56" ht="15" thickBot="1">
      <c r="A3" s="1"/>
      <c r="B3" s="38"/>
      <c r="C3" s="38"/>
      <c r="D3" s="38"/>
      <c r="F3" s="38"/>
      <c r="G3" s="6"/>
      <c r="H3" s="23"/>
      <c r="I3" s="23"/>
      <c r="J3" s="23"/>
      <c r="K3" s="23"/>
      <c r="L3" s="2"/>
      <c r="M3" s="26"/>
      <c r="N3" s="268" t="s">
        <v>198</v>
      </c>
      <c r="O3" s="268" t="s">
        <v>199</v>
      </c>
      <c r="P3" s="259" t="s">
        <v>200</v>
      </c>
      <c r="Q3" s="259"/>
      <c r="R3" s="259"/>
      <c r="S3" s="259"/>
      <c r="T3" s="259"/>
      <c r="U3" s="259" t="s">
        <v>47</v>
      </c>
      <c r="V3" s="259" t="s">
        <v>56</v>
      </c>
      <c r="W3" s="259" t="s">
        <v>53</v>
      </c>
      <c r="X3" s="259" t="s">
        <v>201</v>
      </c>
      <c r="Y3" s="259"/>
      <c r="Z3" s="259"/>
      <c r="AA3" s="259"/>
      <c r="AB3" s="259"/>
      <c r="AC3" s="259"/>
      <c r="AD3" s="259"/>
      <c r="AE3" s="259"/>
      <c r="AF3" s="263" t="s">
        <v>202</v>
      </c>
      <c r="AG3" s="264"/>
      <c r="AH3" s="265"/>
      <c r="AI3" s="266" t="s">
        <v>17</v>
      </c>
      <c r="AJ3" s="263" t="s">
        <v>18</v>
      </c>
      <c r="AK3" s="264"/>
      <c r="AL3" s="264"/>
      <c r="AM3" s="265"/>
      <c r="AN3" s="263" t="s">
        <v>19</v>
      </c>
      <c r="AO3" s="264"/>
      <c r="AP3" s="264"/>
      <c r="AQ3" s="265"/>
      <c r="AR3" s="263" t="s">
        <v>20</v>
      </c>
      <c r="AS3" s="264"/>
      <c r="AT3" s="264"/>
      <c r="AU3" s="264"/>
      <c r="AV3" s="265"/>
      <c r="AW3" s="263" t="s">
        <v>21</v>
      </c>
      <c r="AX3" s="264"/>
      <c r="AY3" s="264"/>
      <c r="AZ3" s="265"/>
      <c r="BA3" s="263" t="s">
        <v>22</v>
      </c>
      <c r="BB3" s="264"/>
      <c r="BC3" s="264"/>
      <c r="BD3" s="265"/>
    </row>
    <row r="4" spans="1:56" ht="27" customHeight="1">
      <c r="A4" s="3" t="s">
        <v>77</v>
      </c>
      <c r="B4" s="29" t="s">
        <v>231</v>
      </c>
      <c r="C4" s="29" t="s">
        <v>192</v>
      </c>
      <c r="D4" s="29" t="s">
        <v>232</v>
      </c>
      <c r="E4" s="3" t="s">
        <v>78</v>
      </c>
      <c r="F4" s="78" t="s">
        <v>233</v>
      </c>
      <c r="G4" s="103" t="s">
        <v>13</v>
      </c>
      <c r="H4" s="81" t="s">
        <v>14</v>
      </c>
      <c r="I4" s="16" t="s">
        <v>234</v>
      </c>
      <c r="J4" s="16" t="s">
        <v>429</v>
      </c>
      <c r="K4" s="16" t="s">
        <v>430</v>
      </c>
      <c r="L4" s="3" t="s">
        <v>79</v>
      </c>
      <c r="M4" s="26"/>
      <c r="N4" s="268"/>
      <c r="O4" s="268"/>
      <c r="P4" s="33">
        <v>-1</v>
      </c>
      <c r="Q4" s="33">
        <v>-2</v>
      </c>
      <c r="R4" s="33">
        <v>-3</v>
      </c>
      <c r="S4" s="34" t="s">
        <v>201</v>
      </c>
      <c r="T4" s="34" t="s">
        <v>23</v>
      </c>
      <c r="U4" s="259"/>
      <c r="V4" s="259"/>
      <c r="W4" s="259"/>
      <c r="X4" s="259"/>
      <c r="Y4" s="28" t="s">
        <v>24</v>
      </c>
      <c r="Z4" s="28" t="s">
        <v>25</v>
      </c>
      <c r="AA4" s="28" t="s">
        <v>26</v>
      </c>
      <c r="AB4" s="28" t="s">
        <v>27</v>
      </c>
      <c r="AC4" s="28" t="s">
        <v>28</v>
      </c>
      <c r="AD4" s="28" t="s">
        <v>29</v>
      </c>
      <c r="AE4" s="28" t="s">
        <v>30</v>
      </c>
      <c r="AF4" s="35" t="s">
        <v>31</v>
      </c>
      <c r="AG4" s="35" t="s">
        <v>32</v>
      </c>
      <c r="AH4" s="35" t="s">
        <v>33</v>
      </c>
      <c r="AI4" s="267"/>
      <c r="AJ4" s="35" t="s">
        <v>34</v>
      </c>
      <c r="AK4" s="35" t="s">
        <v>35</v>
      </c>
      <c r="AL4" s="35" t="s">
        <v>36</v>
      </c>
      <c r="AM4" s="35" t="s">
        <v>37</v>
      </c>
      <c r="AN4" s="35" t="s">
        <v>34</v>
      </c>
      <c r="AO4" s="35" t="s">
        <v>35</v>
      </c>
      <c r="AP4" s="35" t="s">
        <v>36</v>
      </c>
      <c r="AQ4" s="35" t="s">
        <v>37</v>
      </c>
      <c r="AR4" s="35" t="s">
        <v>34</v>
      </c>
      <c r="AS4" s="35" t="s">
        <v>35</v>
      </c>
      <c r="AT4" s="35" t="s">
        <v>36</v>
      </c>
      <c r="AU4" s="35" t="s">
        <v>37</v>
      </c>
      <c r="AV4" s="35" t="s">
        <v>230</v>
      </c>
      <c r="AW4" s="35" t="s">
        <v>34</v>
      </c>
      <c r="AX4" s="35" t="s">
        <v>35</v>
      </c>
      <c r="AY4" s="35" t="s">
        <v>36</v>
      </c>
      <c r="AZ4" s="35" t="s">
        <v>37</v>
      </c>
      <c r="BA4" s="35" t="s">
        <v>34</v>
      </c>
      <c r="BB4" s="35" t="s">
        <v>35</v>
      </c>
      <c r="BC4" s="35" t="s">
        <v>36</v>
      </c>
      <c r="BD4" s="35" t="s">
        <v>37</v>
      </c>
    </row>
    <row r="5" spans="1:56" s="6" customFormat="1" ht="13.5" collapsed="1">
      <c r="A5" s="8" t="s">
        <v>80</v>
      </c>
      <c r="B5" s="37"/>
      <c r="C5" s="37"/>
      <c r="D5" s="37"/>
      <c r="E5" s="9"/>
      <c r="F5" s="79"/>
      <c r="G5" s="144"/>
      <c r="H5" s="82"/>
      <c r="I5" s="17"/>
      <c r="J5" s="17"/>
      <c r="K5" s="17"/>
      <c r="L5" s="10"/>
      <c r="M5" s="36"/>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row>
    <row r="6" spans="1:56" s="6" customFormat="1" ht="13.5">
      <c r="A6" s="11" t="s">
        <v>81</v>
      </c>
      <c r="B6" s="28"/>
      <c r="C6" s="28" t="s">
        <v>44</v>
      </c>
      <c r="D6" s="29" t="s">
        <v>45</v>
      </c>
      <c r="E6" s="12">
        <v>2</v>
      </c>
      <c r="F6" s="80">
        <v>20.5</v>
      </c>
      <c r="G6" s="104"/>
      <c r="H6" s="21">
        <f>IF($G6=2,$E6,0)</f>
        <v>0</v>
      </c>
      <c r="I6" s="21">
        <f>IF($G6=2,$F6,0)</f>
        <v>0</v>
      </c>
      <c r="J6" s="21">
        <f>IF($G6&gt;=1,$E6,0)</f>
        <v>0</v>
      </c>
      <c r="K6" s="21">
        <f>IF($G6&gt;=1,$F6,0)</f>
        <v>0</v>
      </c>
      <c r="L6" s="13"/>
      <c r="N6" s="30">
        <v>20.5</v>
      </c>
      <c r="O6" s="30"/>
      <c r="P6" s="30"/>
      <c r="Q6" s="30"/>
      <c r="R6" s="30"/>
      <c r="S6" s="30"/>
      <c r="T6" s="30"/>
      <c r="U6" s="30">
        <v>19.5</v>
      </c>
      <c r="V6" s="30"/>
      <c r="W6" s="30"/>
      <c r="X6" s="30">
        <v>1</v>
      </c>
      <c r="Y6" s="28" t="s">
        <v>46</v>
      </c>
      <c r="Z6" s="28"/>
      <c r="AA6" s="28"/>
      <c r="AB6" s="28"/>
      <c r="AC6" s="28"/>
      <c r="AD6" s="28"/>
      <c r="AE6" s="28"/>
      <c r="AF6" s="32"/>
      <c r="AG6" s="32"/>
      <c r="AH6" s="32"/>
      <c r="AI6" s="32"/>
      <c r="AJ6" s="32"/>
      <c r="AK6" s="32"/>
      <c r="AL6" s="32"/>
      <c r="AM6" s="32"/>
      <c r="AN6" s="32"/>
      <c r="AO6" s="32"/>
      <c r="AP6" s="32"/>
      <c r="AQ6" s="32"/>
      <c r="AR6" s="32"/>
      <c r="AS6" s="32"/>
      <c r="AT6" s="32"/>
      <c r="AU6" s="32"/>
      <c r="AV6" s="32"/>
      <c r="AW6" s="32"/>
      <c r="AX6" s="32"/>
      <c r="AY6" s="32"/>
      <c r="AZ6" s="32"/>
      <c r="BA6" s="32"/>
      <c r="BB6" s="32"/>
      <c r="BC6" s="32"/>
      <c r="BD6" s="32"/>
    </row>
    <row r="7" spans="1:56" s="6" customFormat="1" ht="13.5">
      <c r="A7" s="11" t="s">
        <v>82</v>
      </c>
      <c r="B7" s="28"/>
      <c r="C7" s="28" t="s">
        <v>464</v>
      </c>
      <c r="D7" s="29" t="s">
        <v>47</v>
      </c>
      <c r="E7" s="12">
        <v>2</v>
      </c>
      <c r="F7" s="80">
        <v>20.5</v>
      </c>
      <c r="G7" s="104"/>
      <c r="H7" s="21">
        <f aca="true" t="shared" si="0" ref="H7:H70">IF($G7=2,$E7,0)</f>
        <v>0</v>
      </c>
      <c r="I7" s="21">
        <f aca="true" t="shared" si="1" ref="I7:I70">IF($G7=2,$F7,0)</f>
        <v>0</v>
      </c>
      <c r="J7" s="21">
        <f aca="true" t="shared" si="2" ref="J7:J70">IF($G7&gt;=1,$E7,0)</f>
        <v>0</v>
      </c>
      <c r="K7" s="21">
        <f aca="true" t="shared" si="3" ref="K7:K70">IF($G7&gt;=1,$F7,0)</f>
        <v>0</v>
      </c>
      <c r="L7" s="13"/>
      <c r="N7" s="30">
        <v>20.5</v>
      </c>
      <c r="O7" s="30"/>
      <c r="P7" s="30"/>
      <c r="Q7" s="30"/>
      <c r="R7" s="30"/>
      <c r="S7" s="30"/>
      <c r="T7" s="30"/>
      <c r="U7" s="30">
        <v>19.5</v>
      </c>
      <c r="V7" s="30"/>
      <c r="W7" s="30"/>
      <c r="X7" s="30">
        <v>1</v>
      </c>
      <c r="Y7" s="28" t="s">
        <v>48</v>
      </c>
      <c r="Z7" s="28"/>
      <c r="AA7" s="28"/>
      <c r="AB7" s="28"/>
      <c r="AC7" s="28"/>
      <c r="AD7" s="28"/>
      <c r="AE7" s="28"/>
      <c r="AF7" s="32"/>
      <c r="AG7" s="32"/>
      <c r="AH7" s="32"/>
      <c r="AI7" s="32"/>
      <c r="AJ7" s="32"/>
      <c r="AK7" s="32"/>
      <c r="AL7" s="32"/>
      <c r="AM7" s="32"/>
      <c r="AN7" s="32"/>
      <c r="AO7" s="32"/>
      <c r="AP7" s="32"/>
      <c r="AQ7" s="32"/>
      <c r="AR7" s="32"/>
      <c r="AS7" s="32"/>
      <c r="AT7" s="32"/>
      <c r="AU7" s="32"/>
      <c r="AV7" s="32"/>
      <c r="AW7" s="32"/>
      <c r="AX7" s="32"/>
      <c r="AY7" s="32"/>
      <c r="AZ7" s="32"/>
      <c r="BA7" s="32"/>
      <c r="BB7" s="32"/>
      <c r="BC7" s="32"/>
      <c r="BD7" s="32"/>
    </row>
    <row r="8" spans="1:56" s="6" customFormat="1" ht="13.5">
      <c r="A8" s="11" t="s">
        <v>83</v>
      </c>
      <c r="B8" s="28"/>
      <c r="C8" s="28" t="s">
        <v>464</v>
      </c>
      <c r="D8" s="29" t="s">
        <v>47</v>
      </c>
      <c r="E8" s="12">
        <v>2</v>
      </c>
      <c r="F8" s="80">
        <v>20.5</v>
      </c>
      <c r="G8" s="104"/>
      <c r="H8" s="21">
        <f t="shared" si="0"/>
        <v>0</v>
      </c>
      <c r="I8" s="21">
        <f t="shared" si="1"/>
        <v>0</v>
      </c>
      <c r="J8" s="21">
        <f t="shared" si="2"/>
        <v>0</v>
      </c>
      <c r="K8" s="21">
        <f t="shared" si="3"/>
        <v>0</v>
      </c>
      <c r="L8" s="13"/>
      <c r="N8" s="30">
        <v>20.5</v>
      </c>
      <c r="O8" s="30"/>
      <c r="P8" s="30"/>
      <c r="Q8" s="30"/>
      <c r="R8" s="30"/>
      <c r="S8" s="30"/>
      <c r="T8" s="30"/>
      <c r="U8" s="30">
        <v>19.5</v>
      </c>
      <c r="V8" s="30"/>
      <c r="W8" s="30"/>
      <c r="X8" s="30">
        <v>1</v>
      </c>
      <c r="Y8" s="28" t="s">
        <v>48</v>
      </c>
      <c r="Z8" s="28"/>
      <c r="AA8" s="28"/>
      <c r="AB8" s="28"/>
      <c r="AC8" s="28"/>
      <c r="AD8" s="28"/>
      <c r="AE8" s="28"/>
      <c r="AF8" s="32"/>
      <c r="AG8" s="32"/>
      <c r="AH8" s="32"/>
      <c r="AI8" s="32"/>
      <c r="AJ8" s="32"/>
      <c r="AK8" s="32"/>
      <c r="AL8" s="32"/>
      <c r="AM8" s="32"/>
      <c r="AN8" s="32"/>
      <c r="AO8" s="32"/>
      <c r="AP8" s="32"/>
      <c r="AQ8" s="32"/>
      <c r="AR8" s="32"/>
      <c r="AS8" s="32"/>
      <c r="AT8" s="32"/>
      <c r="AU8" s="32"/>
      <c r="AV8" s="32"/>
      <c r="AW8" s="32"/>
      <c r="AX8" s="32"/>
      <c r="AY8" s="32"/>
      <c r="AZ8" s="32"/>
      <c r="BA8" s="32"/>
      <c r="BB8" s="32"/>
      <c r="BC8" s="32"/>
      <c r="BD8" s="32"/>
    </row>
    <row r="9" spans="1:56" s="6" customFormat="1" ht="13.5">
      <c r="A9" s="11" t="s">
        <v>84</v>
      </c>
      <c r="B9" s="28"/>
      <c r="C9" s="28" t="s">
        <v>464</v>
      </c>
      <c r="D9" s="29" t="s">
        <v>47</v>
      </c>
      <c r="E9" s="12">
        <v>2</v>
      </c>
      <c r="F9" s="80">
        <v>20.5</v>
      </c>
      <c r="G9" s="104"/>
      <c r="H9" s="21">
        <f t="shared" si="0"/>
        <v>0</v>
      </c>
      <c r="I9" s="21">
        <f t="shared" si="1"/>
        <v>0</v>
      </c>
      <c r="J9" s="21">
        <f t="shared" si="2"/>
        <v>0</v>
      </c>
      <c r="K9" s="21">
        <f t="shared" si="3"/>
        <v>0</v>
      </c>
      <c r="L9" s="13"/>
      <c r="N9" s="30">
        <v>20.5</v>
      </c>
      <c r="O9" s="30"/>
      <c r="P9" s="30"/>
      <c r="Q9" s="30"/>
      <c r="R9" s="30"/>
      <c r="S9" s="30"/>
      <c r="T9" s="30"/>
      <c r="U9" s="30">
        <v>19.5</v>
      </c>
      <c r="V9" s="30"/>
      <c r="W9" s="30"/>
      <c r="X9" s="30">
        <v>1</v>
      </c>
      <c r="Y9" s="28" t="s">
        <v>48</v>
      </c>
      <c r="Z9" s="28"/>
      <c r="AA9" s="28"/>
      <c r="AB9" s="28"/>
      <c r="AC9" s="28"/>
      <c r="AD9" s="28"/>
      <c r="AE9" s="28"/>
      <c r="AF9" s="32"/>
      <c r="AG9" s="32"/>
      <c r="AH9" s="32"/>
      <c r="AI9" s="32"/>
      <c r="AJ9" s="32"/>
      <c r="AK9" s="32"/>
      <c r="AL9" s="32"/>
      <c r="AM9" s="32"/>
      <c r="AN9" s="32"/>
      <c r="AO9" s="32"/>
      <c r="AP9" s="32"/>
      <c r="AQ9" s="32"/>
      <c r="AR9" s="32"/>
      <c r="AS9" s="32"/>
      <c r="AT9" s="32"/>
      <c r="AU9" s="32"/>
      <c r="AV9" s="32"/>
      <c r="AW9" s="32"/>
      <c r="AX9" s="32"/>
      <c r="AY9" s="32"/>
      <c r="AZ9" s="32"/>
      <c r="BA9" s="32"/>
      <c r="BB9" s="32"/>
      <c r="BC9" s="32"/>
      <c r="BD9" s="32"/>
    </row>
    <row r="10" spans="1:56" s="6" customFormat="1" ht="13.5">
      <c r="A10" s="11" t="s">
        <v>85</v>
      </c>
      <c r="B10" s="28"/>
      <c r="C10" s="28" t="s">
        <v>464</v>
      </c>
      <c r="D10" s="29" t="s">
        <v>47</v>
      </c>
      <c r="E10" s="12">
        <v>2</v>
      </c>
      <c r="F10" s="80">
        <v>20.5</v>
      </c>
      <c r="G10" s="104"/>
      <c r="H10" s="21">
        <f t="shared" si="0"/>
        <v>0</v>
      </c>
      <c r="I10" s="21">
        <f t="shared" si="1"/>
        <v>0</v>
      </c>
      <c r="J10" s="21">
        <f t="shared" si="2"/>
        <v>0</v>
      </c>
      <c r="K10" s="21">
        <f t="shared" si="3"/>
        <v>0</v>
      </c>
      <c r="L10" s="13"/>
      <c r="N10" s="30">
        <v>20.5</v>
      </c>
      <c r="O10" s="30"/>
      <c r="P10" s="30"/>
      <c r="Q10" s="30"/>
      <c r="R10" s="30"/>
      <c r="S10" s="30"/>
      <c r="T10" s="30"/>
      <c r="U10" s="30">
        <v>19.5</v>
      </c>
      <c r="V10" s="30"/>
      <c r="W10" s="30"/>
      <c r="X10" s="30">
        <v>1</v>
      </c>
      <c r="Y10" s="28" t="s">
        <v>48</v>
      </c>
      <c r="Z10" s="28"/>
      <c r="AA10" s="28"/>
      <c r="AB10" s="28"/>
      <c r="AC10" s="28"/>
      <c r="AD10" s="28"/>
      <c r="AE10" s="28"/>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row>
    <row r="11" spans="1:56" s="6" customFormat="1" ht="13.5">
      <c r="A11" s="11" t="s">
        <v>86</v>
      </c>
      <c r="B11" s="28"/>
      <c r="C11" s="28" t="s">
        <v>464</v>
      </c>
      <c r="D11" s="29" t="s">
        <v>47</v>
      </c>
      <c r="E11" s="12">
        <v>2</v>
      </c>
      <c r="F11" s="80">
        <v>20.5</v>
      </c>
      <c r="G11" s="104"/>
      <c r="H11" s="21">
        <f t="shared" si="0"/>
        <v>0</v>
      </c>
      <c r="I11" s="21">
        <f t="shared" si="1"/>
        <v>0</v>
      </c>
      <c r="J11" s="21">
        <f t="shared" si="2"/>
        <v>0</v>
      </c>
      <c r="K11" s="21">
        <f t="shared" si="3"/>
        <v>0</v>
      </c>
      <c r="L11" s="13"/>
      <c r="N11" s="30">
        <v>20.5</v>
      </c>
      <c r="O11" s="30"/>
      <c r="P11" s="30"/>
      <c r="Q11" s="30"/>
      <c r="R11" s="30"/>
      <c r="S11" s="30"/>
      <c r="T11" s="30"/>
      <c r="U11" s="30">
        <v>19.5</v>
      </c>
      <c r="V11" s="30"/>
      <c r="W11" s="30"/>
      <c r="X11" s="30">
        <v>1</v>
      </c>
      <c r="Y11" s="28" t="s">
        <v>48</v>
      </c>
      <c r="Z11" s="28"/>
      <c r="AA11" s="28"/>
      <c r="AB11" s="28"/>
      <c r="AC11" s="28"/>
      <c r="AD11" s="28"/>
      <c r="AE11" s="28"/>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row>
    <row r="12" spans="1:56" s="6" customFormat="1" ht="13.5">
      <c r="A12" s="11" t="s">
        <v>87</v>
      </c>
      <c r="B12" s="28"/>
      <c r="C12" s="28" t="s">
        <v>464</v>
      </c>
      <c r="D12" s="29" t="s">
        <v>47</v>
      </c>
      <c r="E12" s="12">
        <v>2</v>
      </c>
      <c r="F12" s="80">
        <v>20.5</v>
      </c>
      <c r="G12" s="104"/>
      <c r="H12" s="21">
        <f t="shared" si="0"/>
        <v>0</v>
      </c>
      <c r="I12" s="21">
        <f t="shared" si="1"/>
        <v>0</v>
      </c>
      <c r="J12" s="21">
        <f t="shared" si="2"/>
        <v>0</v>
      </c>
      <c r="K12" s="21">
        <f t="shared" si="3"/>
        <v>0</v>
      </c>
      <c r="L12" s="13"/>
      <c r="N12" s="30">
        <v>20.5</v>
      </c>
      <c r="O12" s="30"/>
      <c r="P12" s="30"/>
      <c r="Q12" s="30"/>
      <c r="R12" s="30"/>
      <c r="S12" s="30"/>
      <c r="T12" s="30"/>
      <c r="U12" s="30">
        <v>19.5</v>
      </c>
      <c r="V12" s="30"/>
      <c r="W12" s="30"/>
      <c r="X12" s="30">
        <v>1</v>
      </c>
      <c r="Y12" s="28" t="s">
        <v>48</v>
      </c>
      <c r="Z12" s="28"/>
      <c r="AA12" s="28"/>
      <c r="AB12" s="28"/>
      <c r="AC12" s="28"/>
      <c r="AD12" s="28"/>
      <c r="AE12" s="28"/>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row>
    <row r="13" spans="1:56" s="6" customFormat="1" ht="13.5">
      <c r="A13" s="11" t="s">
        <v>88</v>
      </c>
      <c r="B13" s="28"/>
      <c r="C13" s="28" t="s">
        <v>464</v>
      </c>
      <c r="D13" s="29" t="s">
        <v>47</v>
      </c>
      <c r="E13" s="12">
        <v>2</v>
      </c>
      <c r="F13" s="80">
        <v>20.5</v>
      </c>
      <c r="G13" s="104"/>
      <c r="H13" s="21">
        <f t="shared" si="0"/>
        <v>0</v>
      </c>
      <c r="I13" s="21">
        <f t="shared" si="1"/>
        <v>0</v>
      </c>
      <c r="J13" s="21">
        <f t="shared" si="2"/>
        <v>0</v>
      </c>
      <c r="K13" s="21">
        <f t="shared" si="3"/>
        <v>0</v>
      </c>
      <c r="L13" s="13"/>
      <c r="N13" s="30">
        <v>20.5</v>
      </c>
      <c r="O13" s="30"/>
      <c r="P13" s="30"/>
      <c r="Q13" s="30"/>
      <c r="R13" s="30"/>
      <c r="S13" s="30"/>
      <c r="T13" s="30"/>
      <c r="U13" s="30">
        <v>19.5</v>
      </c>
      <c r="V13" s="30"/>
      <c r="W13" s="30"/>
      <c r="X13" s="30">
        <v>1</v>
      </c>
      <c r="Y13" s="28" t="s">
        <v>48</v>
      </c>
      <c r="Z13" s="28"/>
      <c r="AA13" s="28"/>
      <c r="AB13" s="28"/>
      <c r="AC13" s="28"/>
      <c r="AD13" s="28"/>
      <c r="AE13" s="28"/>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row>
    <row r="14" spans="1:56" s="6" customFormat="1" ht="13.5">
      <c r="A14" s="11" t="s">
        <v>89</v>
      </c>
      <c r="B14" s="28"/>
      <c r="C14" s="28" t="s">
        <v>464</v>
      </c>
      <c r="D14" s="29" t="s">
        <v>47</v>
      </c>
      <c r="E14" s="12">
        <v>2</v>
      </c>
      <c r="F14" s="80">
        <v>20.5</v>
      </c>
      <c r="G14" s="104"/>
      <c r="H14" s="21">
        <f t="shared" si="0"/>
        <v>0</v>
      </c>
      <c r="I14" s="21">
        <f t="shared" si="1"/>
        <v>0</v>
      </c>
      <c r="J14" s="21">
        <f t="shared" si="2"/>
        <v>0</v>
      </c>
      <c r="K14" s="21">
        <f t="shared" si="3"/>
        <v>0</v>
      </c>
      <c r="L14" s="13"/>
      <c r="N14" s="30">
        <v>20.5</v>
      </c>
      <c r="O14" s="30"/>
      <c r="P14" s="30"/>
      <c r="Q14" s="30"/>
      <c r="R14" s="30"/>
      <c r="S14" s="30"/>
      <c r="T14" s="30"/>
      <c r="U14" s="30">
        <v>19.5</v>
      </c>
      <c r="V14" s="30"/>
      <c r="W14" s="30"/>
      <c r="X14" s="30">
        <v>1</v>
      </c>
      <c r="Y14" s="28" t="s">
        <v>48</v>
      </c>
      <c r="Z14" s="28"/>
      <c r="AA14" s="28"/>
      <c r="AB14" s="28"/>
      <c r="AC14" s="28"/>
      <c r="AD14" s="28"/>
      <c r="AE14" s="28"/>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row>
    <row r="15" spans="1:56" s="6" customFormat="1" ht="13.5">
      <c r="A15" s="11" t="s">
        <v>90</v>
      </c>
      <c r="B15" s="28"/>
      <c r="C15" s="28" t="s">
        <v>464</v>
      </c>
      <c r="D15" s="29" t="s">
        <v>47</v>
      </c>
      <c r="E15" s="12">
        <v>2</v>
      </c>
      <c r="F15" s="80">
        <v>20.5</v>
      </c>
      <c r="G15" s="104"/>
      <c r="H15" s="21">
        <f t="shared" si="0"/>
        <v>0</v>
      </c>
      <c r="I15" s="21">
        <f t="shared" si="1"/>
        <v>0</v>
      </c>
      <c r="J15" s="21">
        <f t="shared" si="2"/>
        <v>0</v>
      </c>
      <c r="K15" s="21">
        <f t="shared" si="3"/>
        <v>0</v>
      </c>
      <c r="L15" s="13"/>
      <c r="N15" s="30">
        <v>20.5</v>
      </c>
      <c r="O15" s="30"/>
      <c r="P15" s="30"/>
      <c r="Q15" s="30"/>
      <c r="R15" s="30"/>
      <c r="S15" s="30"/>
      <c r="T15" s="30"/>
      <c r="U15" s="30">
        <v>19.5</v>
      </c>
      <c r="V15" s="30"/>
      <c r="W15" s="30"/>
      <c r="X15" s="30">
        <v>1</v>
      </c>
      <c r="Y15" s="28" t="s">
        <v>48</v>
      </c>
      <c r="Z15" s="28"/>
      <c r="AA15" s="28"/>
      <c r="AB15" s="28"/>
      <c r="AC15" s="28"/>
      <c r="AD15" s="28"/>
      <c r="AE15" s="28"/>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row>
    <row r="16" spans="1:56" s="6" customFormat="1" ht="13.5">
      <c r="A16" s="11" t="s">
        <v>91</v>
      </c>
      <c r="B16" s="28"/>
      <c r="C16" s="28" t="s">
        <v>464</v>
      </c>
      <c r="D16" s="29" t="s">
        <v>47</v>
      </c>
      <c r="E16" s="12">
        <v>2</v>
      </c>
      <c r="F16" s="80">
        <v>20.5</v>
      </c>
      <c r="G16" s="104"/>
      <c r="H16" s="21">
        <f t="shared" si="0"/>
        <v>0</v>
      </c>
      <c r="I16" s="21">
        <f t="shared" si="1"/>
        <v>0</v>
      </c>
      <c r="J16" s="21">
        <f t="shared" si="2"/>
        <v>0</v>
      </c>
      <c r="K16" s="21">
        <f t="shared" si="3"/>
        <v>0</v>
      </c>
      <c r="L16" s="13"/>
      <c r="N16" s="30">
        <v>20.5</v>
      </c>
      <c r="O16" s="30"/>
      <c r="P16" s="30"/>
      <c r="Q16" s="30"/>
      <c r="R16" s="30"/>
      <c r="S16" s="30"/>
      <c r="T16" s="30"/>
      <c r="U16" s="30">
        <v>19.5</v>
      </c>
      <c r="V16" s="30"/>
      <c r="W16" s="30"/>
      <c r="X16" s="30">
        <v>1</v>
      </c>
      <c r="Y16" s="28" t="s">
        <v>48</v>
      </c>
      <c r="Z16" s="28"/>
      <c r="AA16" s="28"/>
      <c r="AB16" s="28"/>
      <c r="AC16" s="28"/>
      <c r="AD16" s="28"/>
      <c r="AE16" s="28"/>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row>
    <row r="17" spans="1:56" s="6" customFormat="1" ht="13.5">
      <c r="A17" s="11" t="s">
        <v>92</v>
      </c>
      <c r="B17" s="28"/>
      <c r="C17" s="28" t="s">
        <v>464</v>
      </c>
      <c r="D17" s="29" t="s">
        <v>47</v>
      </c>
      <c r="E17" s="12">
        <v>2</v>
      </c>
      <c r="F17" s="80">
        <v>20.5</v>
      </c>
      <c r="G17" s="104"/>
      <c r="H17" s="21">
        <f t="shared" si="0"/>
        <v>0</v>
      </c>
      <c r="I17" s="21">
        <f t="shared" si="1"/>
        <v>0</v>
      </c>
      <c r="J17" s="21">
        <f t="shared" si="2"/>
        <v>0</v>
      </c>
      <c r="K17" s="21">
        <f t="shared" si="3"/>
        <v>0</v>
      </c>
      <c r="L17" s="13"/>
      <c r="N17" s="30">
        <v>20.5</v>
      </c>
      <c r="O17" s="30"/>
      <c r="P17" s="30"/>
      <c r="Q17" s="30"/>
      <c r="R17" s="30"/>
      <c r="S17" s="30"/>
      <c r="T17" s="30"/>
      <c r="U17" s="30">
        <v>19.5</v>
      </c>
      <c r="V17" s="30"/>
      <c r="W17" s="30"/>
      <c r="X17" s="30">
        <v>1</v>
      </c>
      <c r="Y17" s="28" t="s">
        <v>48</v>
      </c>
      <c r="Z17" s="28"/>
      <c r="AA17" s="28"/>
      <c r="AB17" s="28"/>
      <c r="AC17" s="28"/>
      <c r="AD17" s="28"/>
      <c r="AE17" s="28"/>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row>
    <row r="18" spans="1:56" s="6" customFormat="1" ht="13.5">
      <c r="A18" s="11" t="s">
        <v>93</v>
      </c>
      <c r="B18" s="28"/>
      <c r="C18" s="28" t="s">
        <v>464</v>
      </c>
      <c r="D18" s="29" t="s">
        <v>47</v>
      </c>
      <c r="E18" s="12">
        <v>2</v>
      </c>
      <c r="F18" s="80">
        <v>20.5</v>
      </c>
      <c r="G18" s="104"/>
      <c r="H18" s="21">
        <f t="shared" si="0"/>
        <v>0</v>
      </c>
      <c r="I18" s="21">
        <f t="shared" si="1"/>
        <v>0</v>
      </c>
      <c r="J18" s="21">
        <f t="shared" si="2"/>
        <v>0</v>
      </c>
      <c r="K18" s="21">
        <f t="shared" si="3"/>
        <v>0</v>
      </c>
      <c r="L18" s="13"/>
      <c r="N18" s="30">
        <v>20.5</v>
      </c>
      <c r="O18" s="30"/>
      <c r="P18" s="30"/>
      <c r="Q18" s="30"/>
      <c r="R18" s="30"/>
      <c r="S18" s="30"/>
      <c r="T18" s="30"/>
      <c r="U18" s="30">
        <v>19.5</v>
      </c>
      <c r="V18" s="30"/>
      <c r="W18" s="30"/>
      <c r="X18" s="30">
        <v>1</v>
      </c>
      <c r="Y18" s="28" t="s">
        <v>48</v>
      </c>
      <c r="Z18" s="28"/>
      <c r="AA18" s="28"/>
      <c r="AB18" s="28"/>
      <c r="AC18" s="28"/>
      <c r="AD18" s="28"/>
      <c r="AE18" s="28"/>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row>
    <row r="19" spans="1:56" s="6" customFormat="1" ht="13.5">
      <c r="A19" s="11" t="s">
        <v>94</v>
      </c>
      <c r="B19" s="28"/>
      <c r="C19" s="28" t="s">
        <v>464</v>
      </c>
      <c r="D19" s="29" t="s">
        <v>47</v>
      </c>
      <c r="E19" s="12">
        <v>2</v>
      </c>
      <c r="F19" s="80">
        <v>20.5</v>
      </c>
      <c r="G19" s="104"/>
      <c r="H19" s="21">
        <f t="shared" si="0"/>
        <v>0</v>
      </c>
      <c r="I19" s="21">
        <f t="shared" si="1"/>
        <v>0</v>
      </c>
      <c r="J19" s="21">
        <f t="shared" si="2"/>
        <v>0</v>
      </c>
      <c r="K19" s="21">
        <f t="shared" si="3"/>
        <v>0</v>
      </c>
      <c r="L19" s="13"/>
      <c r="N19" s="30">
        <v>20.5</v>
      </c>
      <c r="O19" s="30"/>
      <c r="P19" s="30"/>
      <c r="Q19" s="30"/>
      <c r="R19" s="30"/>
      <c r="S19" s="30"/>
      <c r="T19" s="30"/>
      <c r="U19" s="30">
        <v>19.5</v>
      </c>
      <c r="V19" s="30"/>
      <c r="W19" s="30"/>
      <c r="X19" s="30">
        <v>1</v>
      </c>
      <c r="Y19" s="28" t="s">
        <v>48</v>
      </c>
      <c r="Z19" s="28"/>
      <c r="AA19" s="28"/>
      <c r="AB19" s="28"/>
      <c r="AC19" s="28"/>
      <c r="AD19" s="28"/>
      <c r="AE19" s="28"/>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row>
    <row r="20" spans="1:56" s="6" customFormat="1" ht="13.5">
      <c r="A20" s="11" t="s">
        <v>95</v>
      </c>
      <c r="B20" s="28"/>
      <c r="C20" s="28" t="s">
        <v>464</v>
      </c>
      <c r="D20" s="29" t="s">
        <v>47</v>
      </c>
      <c r="E20" s="12">
        <v>2</v>
      </c>
      <c r="F20" s="80">
        <v>20.5</v>
      </c>
      <c r="G20" s="104"/>
      <c r="H20" s="21">
        <f t="shared" si="0"/>
        <v>0</v>
      </c>
      <c r="I20" s="21">
        <f t="shared" si="1"/>
        <v>0</v>
      </c>
      <c r="J20" s="21">
        <f t="shared" si="2"/>
        <v>0</v>
      </c>
      <c r="K20" s="21">
        <f t="shared" si="3"/>
        <v>0</v>
      </c>
      <c r="L20" s="13"/>
      <c r="N20" s="30">
        <v>20.5</v>
      </c>
      <c r="O20" s="30"/>
      <c r="P20" s="30"/>
      <c r="Q20" s="30"/>
      <c r="R20" s="30"/>
      <c r="S20" s="30"/>
      <c r="T20" s="30"/>
      <c r="U20" s="30">
        <v>19.5</v>
      </c>
      <c r="V20" s="30"/>
      <c r="W20" s="30"/>
      <c r="X20" s="30">
        <v>1</v>
      </c>
      <c r="Y20" s="28" t="s">
        <v>48</v>
      </c>
      <c r="Z20" s="28"/>
      <c r="AA20" s="28"/>
      <c r="AB20" s="28"/>
      <c r="AC20" s="28"/>
      <c r="AD20" s="28"/>
      <c r="AE20" s="28"/>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row>
    <row r="21" spans="1:56" s="6" customFormat="1" ht="13.5">
      <c r="A21" s="11" t="s">
        <v>96</v>
      </c>
      <c r="B21" s="28"/>
      <c r="C21" s="28" t="s">
        <v>464</v>
      </c>
      <c r="D21" s="29" t="s">
        <v>47</v>
      </c>
      <c r="E21" s="12">
        <v>2</v>
      </c>
      <c r="F21" s="80">
        <v>20.5</v>
      </c>
      <c r="G21" s="104"/>
      <c r="H21" s="21">
        <f t="shared" si="0"/>
        <v>0</v>
      </c>
      <c r="I21" s="21">
        <f t="shared" si="1"/>
        <v>0</v>
      </c>
      <c r="J21" s="21">
        <f t="shared" si="2"/>
        <v>0</v>
      </c>
      <c r="K21" s="21">
        <f t="shared" si="3"/>
        <v>0</v>
      </c>
      <c r="L21" s="13"/>
      <c r="N21" s="30">
        <v>20.5</v>
      </c>
      <c r="O21" s="30"/>
      <c r="P21" s="30"/>
      <c r="Q21" s="30"/>
      <c r="R21" s="30"/>
      <c r="S21" s="30"/>
      <c r="T21" s="30"/>
      <c r="U21" s="30">
        <v>19.5</v>
      </c>
      <c r="V21" s="30"/>
      <c r="W21" s="30"/>
      <c r="X21" s="30">
        <v>1</v>
      </c>
      <c r="Y21" s="28" t="s">
        <v>48</v>
      </c>
      <c r="Z21" s="28"/>
      <c r="AA21" s="28"/>
      <c r="AB21" s="28"/>
      <c r="AC21" s="28"/>
      <c r="AD21" s="28"/>
      <c r="AE21" s="28"/>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row>
    <row r="22" spans="1:56" s="6" customFormat="1" ht="13.5">
      <c r="A22" s="11" t="s">
        <v>97</v>
      </c>
      <c r="B22" s="28"/>
      <c r="C22" s="28" t="s">
        <v>464</v>
      </c>
      <c r="D22" s="29" t="s">
        <v>47</v>
      </c>
      <c r="E22" s="12">
        <v>2</v>
      </c>
      <c r="F22" s="80">
        <v>20.5</v>
      </c>
      <c r="G22" s="104"/>
      <c r="H22" s="21">
        <f t="shared" si="0"/>
        <v>0</v>
      </c>
      <c r="I22" s="21">
        <f t="shared" si="1"/>
        <v>0</v>
      </c>
      <c r="J22" s="21">
        <f t="shared" si="2"/>
        <v>0</v>
      </c>
      <c r="K22" s="21">
        <f t="shared" si="3"/>
        <v>0</v>
      </c>
      <c r="L22" s="13"/>
      <c r="N22" s="30">
        <v>20.5</v>
      </c>
      <c r="O22" s="30"/>
      <c r="P22" s="30"/>
      <c r="Q22" s="30"/>
      <c r="R22" s="30"/>
      <c r="S22" s="30"/>
      <c r="T22" s="30"/>
      <c r="U22" s="30">
        <v>19.5</v>
      </c>
      <c r="V22" s="30"/>
      <c r="W22" s="30"/>
      <c r="X22" s="30">
        <v>1</v>
      </c>
      <c r="Y22" s="28" t="s">
        <v>48</v>
      </c>
      <c r="Z22" s="28"/>
      <c r="AA22" s="28"/>
      <c r="AB22" s="28"/>
      <c r="AC22" s="28"/>
      <c r="AD22" s="28"/>
      <c r="AE22" s="28"/>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row>
    <row r="23" spans="1:56" s="6" customFormat="1" ht="13.5">
      <c r="A23" s="11" t="s">
        <v>98</v>
      </c>
      <c r="B23" s="28"/>
      <c r="C23" s="28" t="s">
        <v>464</v>
      </c>
      <c r="D23" s="29" t="s">
        <v>47</v>
      </c>
      <c r="E23" s="12">
        <v>2</v>
      </c>
      <c r="F23" s="80">
        <v>20.5</v>
      </c>
      <c r="G23" s="104"/>
      <c r="H23" s="21">
        <f t="shared" si="0"/>
        <v>0</v>
      </c>
      <c r="I23" s="21">
        <f t="shared" si="1"/>
        <v>0</v>
      </c>
      <c r="J23" s="21">
        <f t="shared" si="2"/>
        <v>0</v>
      </c>
      <c r="K23" s="21">
        <f t="shared" si="3"/>
        <v>0</v>
      </c>
      <c r="L23" s="13"/>
      <c r="N23" s="30">
        <v>20.5</v>
      </c>
      <c r="O23" s="30"/>
      <c r="P23" s="30"/>
      <c r="Q23" s="30"/>
      <c r="R23" s="30"/>
      <c r="S23" s="30"/>
      <c r="T23" s="30"/>
      <c r="U23" s="30">
        <v>19.5</v>
      </c>
      <c r="V23" s="30"/>
      <c r="W23" s="30"/>
      <c r="X23" s="30">
        <v>1</v>
      </c>
      <c r="Y23" s="28" t="s">
        <v>48</v>
      </c>
      <c r="Z23" s="28"/>
      <c r="AA23" s="28"/>
      <c r="AB23" s="28"/>
      <c r="AC23" s="28"/>
      <c r="AD23" s="28"/>
      <c r="AE23" s="28"/>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row>
    <row r="24" spans="1:56" s="6" customFormat="1" ht="13.5">
      <c r="A24" s="11" t="s">
        <v>99</v>
      </c>
      <c r="B24" s="28"/>
      <c r="C24" s="28" t="s">
        <v>464</v>
      </c>
      <c r="D24" s="29" t="s">
        <v>47</v>
      </c>
      <c r="E24" s="12">
        <v>2</v>
      </c>
      <c r="F24" s="80">
        <v>20.5</v>
      </c>
      <c r="G24" s="104"/>
      <c r="H24" s="21">
        <f t="shared" si="0"/>
        <v>0</v>
      </c>
      <c r="I24" s="21">
        <f t="shared" si="1"/>
        <v>0</v>
      </c>
      <c r="J24" s="21">
        <f t="shared" si="2"/>
        <v>0</v>
      </c>
      <c r="K24" s="21">
        <f t="shared" si="3"/>
        <v>0</v>
      </c>
      <c r="L24" s="13"/>
      <c r="N24" s="30">
        <v>20.5</v>
      </c>
      <c r="O24" s="30"/>
      <c r="P24" s="30"/>
      <c r="Q24" s="30"/>
      <c r="R24" s="30"/>
      <c r="S24" s="30"/>
      <c r="T24" s="30"/>
      <c r="U24" s="30">
        <v>19.5</v>
      </c>
      <c r="V24" s="30"/>
      <c r="W24" s="30"/>
      <c r="X24" s="30">
        <v>1</v>
      </c>
      <c r="Y24" s="28" t="s">
        <v>48</v>
      </c>
      <c r="Z24" s="28"/>
      <c r="AA24" s="28"/>
      <c r="AB24" s="28"/>
      <c r="AC24" s="28"/>
      <c r="AD24" s="28"/>
      <c r="AE24" s="28"/>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row>
    <row r="25" spans="1:56" s="6" customFormat="1" ht="13.5">
      <c r="A25" s="11" t="s">
        <v>100</v>
      </c>
      <c r="B25" s="28"/>
      <c r="C25" s="28" t="s">
        <v>464</v>
      </c>
      <c r="D25" s="29" t="s">
        <v>47</v>
      </c>
      <c r="E25" s="12">
        <v>2</v>
      </c>
      <c r="F25" s="80">
        <v>20.5</v>
      </c>
      <c r="G25" s="104"/>
      <c r="H25" s="21">
        <f t="shared" si="0"/>
        <v>0</v>
      </c>
      <c r="I25" s="21">
        <f t="shared" si="1"/>
        <v>0</v>
      </c>
      <c r="J25" s="21">
        <f t="shared" si="2"/>
        <v>0</v>
      </c>
      <c r="K25" s="21">
        <f t="shared" si="3"/>
        <v>0</v>
      </c>
      <c r="L25" s="13"/>
      <c r="N25" s="30">
        <v>20.5</v>
      </c>
      <c r="O25" s="30"/>
      <c r="P25" s="30"/>
      <c r="Q25" s="30"/>
      <c r="R25" s="30"/>
      <c r="S25" s="30"/>
      <c r="T25" s="30"/>
      <c r="U25" s="30">
        <v>19.5</v>
      </c>
      <c r="V25" s="30"/>
      <c r="W25" s="30"/>
      <c r="X25" s="30">
        <v>1</v>
      </c>
      <c r="Y25" s="28" t="s">
        <v>48</v>
      </c>
      <c r="Z25" s="28"/>
      <c r="AA25" s="28"/>
      <c r="AB25" s="28"/>
      <c r="AC25" s="28"/>
      <c r="AD25" s="28"/>
      <c r="AE25" s="28"/>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row>
    <row r="26" spans="1:56" s="6" customFormat="1" ht="13.5">
      <c r="A26" s="11" t="s">
        <v>101</v>
      </c>
      <c r="B26" s="28"/>
      <c r="C26" s="28" t="s">
        <v>464</v>
      </c>
      <c r="D26" s="29" t="s">
        <v>47</v>
      </c>
      <c r="E26" s="12">
        <v>2</v>
      </c>
      <c r="F26" s="80">
        <v>20.5</v>
      </c>
      <c r="G26" s="104"/>
      <c r="H26" s="21">
        <f t="shared" si="0"/>
        <v>0</v>
      </c>
      <c r="I26" s="21">
        <f t="shared" si="1"/>
        <v>0</v>
      </c>
      <c r="J26" s="21">
        <f t="shared" si="2"/>
        <v>0</v>
      </c>
      <c r="K26" s="21">
        <f t="shared" si="3"/>
        <v>0</v>
      </c>
      <c r="L26" s="13"/>
      <c r="N26" s="30">
        <v>20.5</v>
      </c>
      <c r="O26" s="30"/>
      <c r="P26" s="30"/>
      <c r="Q26" s="30"/>
      <c r="R26" s="30"/>
      <c r="S26" s="30"/>
      <c r="T26" s="30"/>
      <c r="U26" s="30">
        <v>19.5</v>
      </c>
      <c r="V26" s="30"/>
      <c r="W26" s="30"/>
      <c r="X26" s="30">
        <v>1</v>
      </c>
      <c r="Y26" s="28" t="s">
        <v>48</v>
      </c>
      <c r="Z26" s="28"/>
      <c r="AA26" s="28"/>
      <c r="AB26" s="28"/>
      <c r="AC26" s="28"/>
      <c r="AD26" s="28"/>
      <c r="AE26" s="28"/>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row>
    <row r="27" spans="1:56" s="6" customFormat="1" ht="13.5">
      <c r="A27" s="11" t="s">
        <v>102</v>
      </c>
      <c r="B27" s="28"/>
      <c r="C27" s="28" t="s">
        <v>464</v>
      </c>
      <c r="D27" s="29" t="s">
        <v>47</v>
      </c>
      <c r="E27" s="12">
        <v>2</v>
      </c>
      <c r="F27" s="80">
        <v>20.5</v>
      </c>
      <c r="G27" s="104"/>
      <c r="H27" s="21">
        <f t="shared" si="0"/>
        <v>0</v>
      </c>
      <c r="I27" s="21">
        <f t="shared" si="1"/>
        <v>0</v>
      </c>
      <c r="J27" s="21">
        <f t="shared" si="2"/>
        <v>0</v>
      </c>
      <c r="K27" s="21">
        <f t="shared" si="3"/>
        <v>0</v>
      </c>
      <c r="L27" s="13"/>
      <c r="N27" s="30">
        <v>20.5</v>
      </c>
      <c r="O27" s="30"/>
      <c r="P27" s="30"/>
      <c r="Q27" s="30"/>
      <c r="R27" s="30"/>
      <c r="S27" s="30"/>
      <c r="T27" s="30"/>
      <c r="U27" s="30">
        <v>19.5</v>
      </c>
      <c r="V27" s="30"/>
      <c r="W27" s="30"/>
      <c r="X27" s="30">
        <v>1</v>
      </c>
      <c r="Y27" s="28" t="s">
        <v>48</v>
      </c>
      <c r="Z27" s="28"/>
      <c r="AA27" s="28"/>
      <c r="AB27" s="28"/>
      <c r="AC27" s="28"/>
      <c r="AD27" s="28"/>
      <c r="AE27" s="28"/>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row>
    <row r="28" spans="1:56" s="6" customFormat="1" ht="13.5">
      <c r="A28" s="11" t="s">
        <v>103</v>
      </c>
      <c r="B28" s="28"/>
      <c r="C28" s="28" t="s">
        <v>464</v>
      </c>
      <c r="D28" s="29" t="s">
        <v>47</v>
      </c>
      <c r="E28" s="12">
        <v>2</v>
      </c>
      <c r="F28" s="80">
        <v>20.5</v>
      </c>
      <c r="G28" s="104"/>
      <c r="H28" s="21">
        <f t="shared" si="0"/>
        <v>0</v>
      </c>
      <c r="I28" s="21">
        <f t="shared" si="1"/>
        <v>0</v>
      </c>
      <c r="J28" s="21">
        <f t="shared" si="2"/>
        <v>0</v>
      </c>
      <c r="K28" s="21">
        <f t="shared" si="3"/>
        <v>0</v>
      </c>
      <c r="L28" s="13"/>
      <c r="N28" s="30">
        <v>20.5</v>
      </c>
      <c r="O28" s="30"/>
      <c r="P28" s="30"/>
      <c r="Q28" s="30"/>
      <c r="R28" s="30"/>
      <c r="S28" s="30"/>
      <c r="T28" s="30"/>
      <c r="U28" s="30">
        <v>19.5</v>
      </c>
      <c r="V28" s="30"/>
      <c r="W28" s="30"/>
      <c r="X28" s="30">
        <v>1</v>
      </c>
      <c r="Y28" s="28" t="s">
        <v>48</v>
      </c>
      <c r="Z28" s="28"/>
      <c r="AA28" s="28"/>
      <c r="AB28" s="28"/>
      <c r="AC28" s="28"/>
      <c r="AD28" s="28"/>
      <c r="AE28" s="28"/>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row>
    <row r="29" spans="1:56" s="6" customFormat="1" ht="13.5">
      <c r="A29" s="11" t="s">
        <v>104</v>
      </c>
      <c r="B29" s="28"/>
      <c r="C29" s="28" t="s">
        <v>464</v>
      </c>
      <c r="D29" s="29" t="s">
        <v>47</v>
      </c>
      <c r="E29" s="12">
        <v>2</v>
      </c>
      <c r="F29" s="80">
        <v>20.5</v>
      </c>
      <c r="G29" s="104"/>
      <c r="H29" s="21">
        <f t="shared" si="0"/>
        <v>0</v>
      </c>
      <c r="I29" s="21">
        <f t="shared" si="1"/>
        <v>0</v>
      </c>
      <c r="J29" s="21">
        <f t="shared" si="2"/>
        <v>0</v>
      </c>
      <c r="K29" s="21">
        <f t="shared" si="3"/>
        <v>0</v>
      </c>
      <c r="L29" s="13"/>
      <c r="N29" s="30">
        <v>20.5</v>
      </c>
      <c r="O29" s="30"/>
      <c r="P29" s="30"/>
      <c r="Q29" s="30"/>
      <c r="R29" s="30"/>
      <c r="S29" s="30"/>
      <c r="T29" s="30"/>
      <c r="U29" s="30">
        <v>19.5</v>
      </c>
      <c r="V29" s="30"/>
      <c r="W29" s="30"/>
      <c r="X29" s="30">
        <v>1</v>
      </c>
      <c r="Y29" s="28" t="s">
        <v>48</v>
      </c>
      <c r="Z29" s="28"/>
      <c r="AA29" s="28"/>
      <c r="AB29" s="28"/>
      <c r="AC29" s="28"/>
      <c r="AD29" s="28"/>
      <c r="AE29" s="28"/>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row>
    <row r="30" spans="1:56" s="6" customFormat="1" ht="13.5">
      <c r="A30" s="11" t="s">
        <v>105</v>
      </c>
      <c r="B30" s="28"/>
      <c r="C30" s="28" t="s">
        <v>464</v>
      </c>
      <c r="D30" s="29" t="s">
        <v>47</v>
      </c>
      <c r="E30" s="12">
        <v>2</v>
      </c>
      <c r="F30" s="80">
        <v>20.5</v>
      </c>
      <c r="G30" s="104"/>
      <c r="H30" s="21">
        <f t="shared" si="0"/>
        <v>0</v>
      </c>
      <c r="I30" s="21">
        <f t="shared" si="1"/>
        <v>0</v>
      </c>
      <c r="J30" s="21">
        <f t="shared" si="2"/>
        <v>0</v>
      </c>
      <c r="K30" s="21">
        <f t="shared" si="3"/>
        <v>0</v>
      </c>
      <c r="L30" s="13"/>
      <c r="N30" s="30">
        <v>20.5</v>
      </c>
      <c r="O30" s="30"/>
      <c r="P30" s="30"/>
      <c r="Q30" s="30"/>
      <c r="R30" s="30"/>
      <c r="S30" s="30"/>
      <c r="T30" s="30"/>
      <c r="U30" s="30">
        <v>19.5</v>
      </c>
      <c r="V30" s="30"/>
      <c r="W30" s="30"/>
      <c r="X30" s="30">
        <v>1</v>
      </c>
      <c r="Y30" s="28" t="s">
        <v>48</v>
      </c>
      <c r="Z30" s="28"/>
      <c r="AA30" s="28"/>
      <c r="AB30" s="28"/>
      <c r="AC30" s="28"/>
      <c r="AD30" s="28"/>
      <c r="AE30" s="28"/>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row>
    <row r="31" spans="1:56" s="6" customFormat="1" ht="13.5">
      <c r="A31" s="11" t="s">
        <v>106</v>
      </c>
      <c r="B31" s="28"/>
      <c r="C31" s="28" t="s">
        <v>464</v>
      </c>
      <c r="D31" s="29" t="s">
        <v>47</v>
      </c>
      <c r="E31" s="12">
        <v>2</v>
      </c>
      <c r="F31" s="80">
        <v>20.5</v>
      </c>
      <c r="G31" s="104"/>
      <c r="H31" s="21">
        <f t="shared" si="0"/>
        <v>0</v>
      </c>
      <c r="I31" s="21">
        <f t="shared" si="1"/>
        <v>0</v>
      </c>
      <c r="J31" s="21">
        <f t="shared" si="2"/>
        <v>0</v>
      </c>
      <c r="K31" s="21">
        <f t="shared" si="3"/>
        <v>0</v>
      </c>
      <c r="L31" s="13"/>
      <c r="N31" s="30">
        <v>20.5</v>
      </c>
      <c r="O31" s="30"/>
      <c r="P31" s="30"/>
      <c r="Q31" s="30"/>
      <c r="R31" s="30"/>
      <c r="S31" s="30"/>
      <c r="T31" s="30"/>
      <c r="U31" s="30">
        <v>19.5</v>
      </c>
      <c r="V31" s="30"/>
      <c r="W31" s="30"/>
      <c r="X31" s="30">
        <v>1</v>
      </c>
      <c r="Y31" s="28" t="s">
        <v>48</v>
      </c>
      <c r="Z31" s="28"/>
      <c r="AA31" s="28"/>
      <c r="AB31" s="28"/>
      <c r="AC31" s="28"/>
      <c r="AD31" s="28"/>
      <c r="AE31" s="28"/>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row>
    <row r="32" spans="1:56" s="6" customFormat="1" ht="13.5">
      <c r="A32" s="11" t="s">
        <v>107</v>
      </c>
      <c r="B32" s="28"/>
      <c r="C32" s="28" t="s">
        <v>464</v>
      </c>
      <c r="D32" s="29" t="s">
        <v>47</v>
      </c>
      <c r="E32" s="12">
        <v>2</v>
      </c>
      <c r="F32" s="80">
        <v>20.5</v>
      </c>
      <c r="G32" s="104"/>
      <c r="H32" s="21">
        <f t="shared" si="0"/>
        <v>0</v>
      </c>
      <c r="I32" s="21">
        <f t="shared" si="1"/>
        <v>0</v>
      </c>
      <c r="J32" s="21">
        <f t="shared" si="2"/>
        <v>0</v>
      </c>
      <c r="K32" s="21">
        <f t="shared" si="3"/>
        <v>0</v>
      </c>
      <c r="L32" s="13"/>
      <c r="N32" s="30">
        <v>20.5</v>
      </c>
      <c r="O32" s="30"/>
      <c r="P32" s="30"/>
      <c r="Q32" s="30"/>
      <c r="R32" s="30"/>
      <c r="S32" s="30"/>
      <c r="T32" s="30"/>
      <c r="U32" s="30">
        <v>19.5</v>
      </c>
      <c r="V32" s="30"/>
      <c r="W32" s="30"/>
      <c r="X32" s="30">
        <v>1</v>
      </c>
      <c r="Y32" s="28" t="s">
        <v>48</v>
      </c>
      <c r="Z32" s="28"/>
      <c r="AA32" s="28"/>
      <c r="AB32" s="28"/>
      <c r="AC32" s="28"/>
      <c r="AD32" s="28"/>
      <c r="AE32" s="28"/>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row>
    <row r="33" spans="1:56" s="6" customFormat="1" ht="13.5">
      <c r="A33" s="11" t="s">
        <v>108</v>
      </c>
      <c r="B33" s="28"/>
      <c r="C33" s="28" t="s">
        <v>464</v>
      </c>
      <c r="D33" s="29" t="s">
        <v>47</v>
      </c>
      <c r="E33" s="12">
        <v>2</v>
      </c>
      <c r="F33" s="80">
        <v>20.5</v>
      </c>
      <c r="G33" s="104"/>
      <c r="H33" s="21">
        <f t="shared" si="0"/>
        <v>0</v>
      </c>
      <c r="I33" s="21">
        <f t="shared" si="1"/>
        <v>0</v>
      </c>
      <c r="J33" s="21">
        <f t="shared" si="2"/>
        <v>0</v>
      </c>
      <c r="K33" s="21">
        <f t="shared" si="3"/>
        <v>0</v>
      </c>
      <c r="L33" s="13"/>
      <c r="N33" s="30">
        <v>20.5</v>
      </c>
      <c r="O33" s="30"/>
      <c r="P33" s="30"/>
      <c r="Q33" s="30"/>
      <c r="R33" s="30"/>
      <c r="S33" s="30"/>
      <c r="T33" s="30"/>
      <c r="U33" s="30">
        <v>19.5</v>
      </c>
      <c r="V33" s="30"/>
      <c r="W33" s="30"/>
      <c r="X33" s="30">
        <v>1</v>
      </c>
      <c r="Y33" s="28" t="s">
        <v>48</v>
      </c>
      <c r="Z33" s="28"/>
      <c r="AA33" s="28"/>
      <c r="AB33" s="28"/>
      <c r="AC33" s="28"/>
      <c r="AD33" s="28"/>
      <c r="AE33" s="28"/>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row>
    <row r="34" spans="1:56" s="6" customFormat="1" ht="13.5">
      <c r="A34" s="11" t="s">
        <v>109</v>
      </c>
      <c r="B34" s="28"/>
      <c r="C34" s="28" t="s">
        <v>464</v>
      </c>
      <c r="D34" s="29" t="s">
        <v>47</v>
      </c>
      <c r="E34" s="12">
        <v>2</v>
      </c>
      <c r="F34" s="80">
        <v>20.5</v>
      </c>
      <c r="G34" s="104"/>
      <c r="H34" s="21">
        <f t="shared" si="0"/>
        <v>0</v>
      </c>
      <c r="I34" s="21">
        <f t="shared" si="1"/>
        <v>0</v>
      </c>
      <c r="J34" s="21">
        <f t="shared" si="2"/>
        <v>0</v>
      </c>
      <c r="K34" s="21">
        <f t="shared" si="3"/>
        <v>0</v>
      </c>
      <c r="L34" s="13"/>
      <c r="N34" s="30">
        <v>20.5</v>
      </c>
      <c r="O34" s="30"/>
      <c r="P34" s="30"/>
      <c r="Q34" s="30"/>
      <c r="R34" s="30"/>
      <c r="S34" s="30"/>
      <c r="T34" s="30"/>
      <c r="U34" s="30">
        <v>19.5</v>
      </c>
      <c r="V34" s="30"/>
      <c r="W34" s="30"/>
      <c r="X34" s="30">
        <v>1</v>
      </c>
      <c r="Y34" s="28" t="s">
        <v>48</v>
      </c>
      <c r="Z34" s="28"/>
      <c r="AA34" s="28"/>
      <c r="AB34" s="28"/>
      <c r="AC34" s="28"/>
      <c r="AD34" s="28"/>
      <c r="AE34" s="28"/>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row>
    <row r="35" spans="1:56" s="6" customFormat="1" ht="13.5">
      <c r="A35" s="11" t="s">
        <v>110</v>
      </c>
      <c r="B35" s="28"/>
      <c r="C35" s="28" t="s">
        <v>464</v>
      </c>
      <c r="D35" s="29" t="s">
        <v>47</v>
      </c>
      <c r="E35" s="12">
        <v>2</v>
      </c>
      <c r="F35" s="80">
        <v>20.5</v>
      </c>
      <c r="G35" s="104"/>
      <c r="H35" s="21">
        <f t="shared" si="0"/>
        <v>0</v>
      </c>
      <c r="I35" s="21">
        <f t="shared" si="1"/>
        <v>0</v>
      </c>
      <c r="J35" s="21">
        <f t="shared" si="2"/>
        <v>0</v>
      </c>
      <c r="K35" s="21">
        <f t="shared" si="3"/>
        <v>0</v>
      </c>
      <c r="L35" s="13"/>
      <c r="N35" s="30">
        <v>20.5</v>
      </c>
      <c r="O35" s="30"/>
      <c r="P35" s="30"/>
      <c r="Q35" s="30"/>
      <c r="R35" s="30"/>
      <c r="S35" s="30"/>
      <c r="T35" s="30"/>
      <c r="U35" s="30">
        <v>19.5</v>
      </c>
      <c r="V35" s="30"/>
      <c r="W35" s="30"/>
      <c r="X35" s="30">
        <v>1</v>
      </c>
      <c r="Y35" s="28" t="s">
        <v>48</v>
      </c>
      <c r="Z35" s="28"/>
      <c r="AA35" s="28"/>
      <c r="AB35" s="28"/>
      <c r="AC35" s="28"/>
      <c r="AD35" s="28"/>
      <c r="AE35" s="28"/>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row>
    <row r="36" spans="1:56" s="6" customFormat="1" ht="13.5">
      <c r="A36" s="11" t="s">
        <v>111</v>
      </c>
      <c r="B36" s="28"/>
      <c r="C36" s="28" t="s">
        <v>464</v>
      </c>
      <c r="D36" s="29" t="s">
        <v>47</v>
      </c>
      <c r="E36" s="12">
        <v>2</v>
      </c>
      <c r="F36" s="80">
        <v>20.5</v>
      </c>
      <c r="G36" s="104"/>
      <c r="H36" s="21">
        <f t="shared" si="0"/>
        <v>0</v>
      </c>
      <c r="I36" s="21">
        <f t="shared" si="1"/>
        <v>0</v>
      </c>
      <c r="J36" s="21">
        <f t="shared" si="2"/>
        <v>0</v>
      </c>
      <c r="K36" s="21">
        <f t="shared" si="3"/>
        <v>0</v>
      </c>
      <c r="L36" s="13"/>
      <c r="N36" s="30">
        <v>20.5</v>
      </c>
      <c r="O36" s="30"/>
      <c r="P36" s="30"/>
      <c r="Q36" s="30"/>
      <c r="R36" s="30"/>
      <c r="S36" s="30"/>
      <c r="T36" s="30"/>
      <c r="U36" s="30">
        <v>19.5</v>
      </c>
      <c r="V36" s="30"/>
      <c r="W36" s="30"/>
      <c r="X36" s="30">
        <v>1</v>
      </c>
      <c r="Y36" s="28" t="s">
        <v>48</v>
      </c>
      <c r="Z36" s="28"/>
      <c r="AA36" s="28"/>
      <c r="AB36" s="28"/>
      <c r="AC36" s="28"/>
      <c r="AD36" s="28"/>
      <c r="AE36" s="28"/>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row>
    <row r="37" spans="1:56" s="6" customFormat="1" ht="13.5">
      <c r="A37" s="11" t="s">
        <v>112</v>
      </c>
      <c r="B37" s="28"/>
      <c r="C37" s="28" t="s">
        <v>465</v>
      </c>
      <c r="D37" s="29" t="s">
        <v>47</v>
      </c>
      <c r="E37" s="12">
        <v>2</v>
      </c>
      <c r="F37" s="80">
        <v>20.5</v>
      </c>
      <c r="G37" s="104"/>
      <c r="H37" s="21">
        <f t="shared" si="0"/>
        <v>0</v>
      </c>
      <c r="I37" s="21">
        <f t="shared" si="1"/>
        <v>0</v>
      </c>
      <c r="J37" s="21">
        <f t="shared" si="2"/>
        <v>0</v>
      </c>
      <c r="K37" s="21">
        <f t="shared" si="3"/>
        <v>0</v>
      </c>
      <c r="L37" s="13" t="s">
        <v>12</v>
      </c>
      <c r="N37" s="30">
        <v>20.5</v>
      </c>
      <c r="O37" s="30"/>
      <c r="P37" s="30"/>
      <c r="Q37" s="30"/>
      <c r="R37" s="30"/>
      <c r="S37" s="30"/>
      <c r="T37" s="30"/>
      <c r="U37" s="30">
        <v>19.5</v>
      </c>
      <c r="V37" s="30"/>
      <c r="W37" s="30"/>
      <c r="X37" s="30">
        <v>1</v>
      </c>
      <c r="Y37" s="28" t="s">
        <v>48</v>
      </c>
      <c r="Z37" s="28"/>
      <c r="AA37" s="28"/>
      <c r="AB37" s="28"/>
      <c r="AC37" s="28"/>
      <c r="AD37" s="28"/>
      <c r="AE37" s="28"/>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row>
    <row r="38" spans="1:56" s="6" customFormat="1" ht="13.5">
      <c r="A38" s="11" t="s">
        <v>113</v>
      </c>
      <c r="B38" s="28"/>
      <c r="C38" s="28" t="s">
        <v>465</v>
      </c>
      <c r="D38" s="29" t="s">
        <v>47</v>
      </c>
      <c r="E38" s="12">
        <v>2</v>
      </c>
      <c r="F38" s="80">
        <v>20.5</v>
      </c>
      <c r="G38" s="104"/>
      <c r="H38" s="21">
        <f t="shared" si="0"/>
        <v>0</v>
      </c>
      <c r="I38" s="21">
        <f t="shared" si="1"/>
        <v>0</v>
      </c>
      <c r="J38" s="21">
        <f t="shared" si="2"/>
        <v>0</v>
      </c>
      <c r="K38" s="21">
        <f t="shared" si="3"/>
        <v>0</v>
      </c>
      <c r="L38" s="13" t="s">
        <v>12</v>
      </c>
      <c r="N38" s="30">
        <v>20.5</v>
      </c>
      <c r="O38" s="30"/>
      <c r="P38" s="30"/>
      <c r="Q38" s="30"/>
      <c r="R38" s="30"/>
      <c r="S38" s="30"/>
      <c r="T38" s="30"/>
      <c r="U38" s="30">
        <v>19.5</v>
      </c>
      <c r="V38" s="30"/>
      <c r="W38" s="30"/>
      <c r="X38" s="30">
        <v>1</v>
      </c>
      <c r="Y38" s="28" t="s">
        <v>48</v>
      </c>
      <c r="Z38" s="28"/>
      <c r="AA38" s="28"/>
      <c r="AB38" s="28"/>
      <c r="AC38" s="28"/>
      <c r="AD38" s="28"/>
      <c r="AE38" s="28"/>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row>
    <row r="39" spans="1:56" s="6" customFormat="1" ht="13.5" collapsed="1">
      <c r="A39" s="8" t="s">
        <v>114</v>
      </c>
      <c r="B39" s="37"/>
      <c r="C39" s="37"/>
      <c r="D39" s="37"/>
      <c r="E39" s="9"/>
      <c r="F39" s="79"/>
      <c r="G39" s="144"/>
      <c r="H39" s="82"/>
      <c r="I39" s="17"/>
      <c r="J39" s="17">
        <f t="shared" si="2"/>
        <v>0</v>
      </c>
      <c r="K39" s="17">
        <f t="shared" si="3"/>
        <v>0</v>
      </c>
      <c r="L39" s="10"/>
      <c r="M39" s="36"/>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row>
    <row r="40" spans="1:56" s="161" customFormat="1" ht="13.5">
      <c r="A40" s="153" t="s">
        <v>208</v>
      </c>
      <c r="B40" s="154" t="s">
        <v>46</v>
      </c>
      <c r="C40" s="154" t="s">
        <v>51</v>
      </c>
      <c r="D40" s="155" t="s">
        <v>47</v>
      </c>
      <c r="E40" s="156">
        <v>1</v>
      </c>
      <c r="F40" s="157">
        <v>19.5</v>
      </c>
      <c r="G40" s="180"/>
      <c r="H40" s="158">
        <f t="shared" si="0"/>
        <v>0</v>
      </c>
      <c r="I40" s="159">
        <f t="shared" si="1"/>
        <v>0</v>
      </c>
      <c r="J40" s="159">
        <f t="shared" si="2"/>
        <v>0</v>
      </c>
      <c r="K40" s="159">
        <f t="shared" si="3"/>
        <v>0</v>
      </c>
      <c r="L40" s="160"/>
      <c r="N40" s="162">
        <v>19.5</v>
      </c>
      <c r="O40" s="162"/>
      <c r="P40" s="162"/>
      <c r="Q40" s="162"/>
      <c r="R40" s="162"/>
      <c r="S40" s="162"/>
      <c r="T40" s="162"/>
      <c r="U40" s="162"/>
      <c r="V40" s="162"/>
      <c r="W40" s="162"/>
      <c r="X40" s="162">
        <v>19.5</v>
      </c>
      <c r="Y40" s="154" t="s">
        <v>46</v>
      </c>
      <c r="Z40" s="154"/>
      <c r="AA40" s="154"/>
      <c r="AB40" s="154"/>
      <c r="AC40" s="154"/>
      <c r="AD40" s="154"/>
      <c r="AE40" s="154"/>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row>
    <row r="41" spans="1:56" s="161" customFormat="1" ht="13.5">
      <c r="A41" s="153" t="s">
        <v>226</v>
      </c>
      <c r="B41" s="154" t="s">
        <v>46</v>
      </c>
      <c r="C41" s="154" t="s">
        <v>52</v>
      </c>
      <c r="D41" s="155" t="s">
        <v>47</v>
      </c>
      <c r="E41" s="156">
        <v>1</v>
      </c>
      <c r="F41" s="157">
        <v>19.5</v>
      </c>
      <c r="G41" s="180"/>
      <c r="H41" s="158">
        <f t="shared" si="0"/>
        <v>0</v>
      </c>
      <c r="I41" s="159">
        <f t="shared" si="1"/>
        <v>0</v>
      </c>
      <c r="J41" s="159">
        <f t="shared" si="2"/>
        <v>0</v>
      </c>
      <c r="K41" s="159">
        <f t="shared" si="3"/>
        <v>0</v>
      </c>
      <c r="L41" s="160"/>
      <c r="N41" s="162">
        <v>19.5</v>
      </c>
      <c r="O41" s="162"/>
      <c r="P41" s="162"/>
      <c r="Q41" s="162"/>
      <c r="R41" s="162"/>
      <c r="S41" s="162"/>
      <c r="T41" s="162"/>
      <c r="U41" s="162"/>
      <c r="V41" s="162"/>
      <c r="W41" s="162"/>
      <c r="X41" s="162">
        <v>19.5</v>
      </c>
      <c r="Y41" s="154" t="s">
        <v>46</v>
      </c>
      <c r="Z41" s="154"/>
      <c r="AA41" s="154"/>
      <c r="AB41" s="154"/>
      <c r="AC41" s="154"/>
      <c r="AD41" s="154"/>
      <c r="AE41" s="154"/>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row>
    <row r="42" spans="1:56" s="6" customFormat="1" ht="13.5">
      <c r="A42" s="11" t="s">
        <v>115</v>
      </c>
      <c r="B42" s="28"/>
      <c r="C42" s="28" t="s">
        <v>466</v>
      </c>
      <c r="D42" s="29" t="s">
        <v>191</v>
      </c>
      <c r="E42" s="12">
        <v>1</v>
      </c>
      <c r="F42" s="80">
        <v>19.5</v>
      </c>
      <c r="G42" s="104"/>
      <c r="H42" s="83">
        <f t="shared" si="0"/>
        <v>0</v>
      </c>
      <c r="I42" s="21">
        <f t="shared" si="1"/>
        <v>0</v>
      </c>
      <c r="J42" s="21">
        <f t="shared" si="2"/>
        <v>0</v>
      </c>
      <c r="K42" s="21">
        <f t="shared" si="3"/>
        <v>0</v>
      </c>
      <c r="L42" s="13"/>
      <c r="N42" s="30">
        <v>19.5</v>
      </c>
      <c r="O42" s="30"/>
      <c r="P42" s="30"/>
      <c r="Q42" s="30"/>
      <c r="R42" s="30"/>
      <c r="S42" s="30"/>
      <c r="T42" s="30"/>
      <c r="U42" s="30"/>
      <c r="V42" s="30"/>
      <c r="W42" s="30"/>
      <c r="X42" s="30">
        <v>19.5</v>
      </c>
      <c r="Y42" s="28" t="s">
        <v>467</v>
      </c>
      <c r="Z42" s="28"/>
      <c r="AA42" s="28"/>
      <c r="AB42" s="28"/>
      <c r="AC42" s="28"/>
      <c r="AD42" s="28"/>
      <c r="AE42" s="28"/>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row>
    <row r="43" spans="1:56" s="6" customFormat="1" ht="13.5">
      <c r="A43" s="11" t="s">
        <v>116</v>
      </c>
      <c r="B43" s="28"/>
      <c r="C43" s="28" t="s">
        <v>466</v>
      </c>
      <c r="D43" s="29" t="s">
        <v>191</v>
      </c>
      <c r="E43" s="12">
        <v>1</v>
      </c>
      <c r="F43" s="80">
        <v>19.5</v>
      </c>
      <c r="G43" s="104"/>
      <c r="H43" s="83">
        <f t="shared" si="0"/>
        <v>0</v>
      </c>
      <c r="I43" s="21">
        <f t="shared" si="1"/>
        <v>0</v>
      </c>
      <c r="J43" s="21">
        <f t="shared" si="2"/>
        <v>0</v>
      </c>
      <c r="K43" s="21">
        <f t="shared" si="3"/>
        <v>0</v>
      </c>
      <c r="L43" s="13"/>
      <c r="N43" s="30">
        <v>19.5</v>
      </c>
      <c r="O43" s="30"/>
      <c r="P43" s="30"/>
      <c r="Q43" s="30"/>
      <c r="R43" s="30"/>
      <c r="S43" s="30"/>
      <c r="T43" s="30"/>
      <c r="U43" s="30"/>
      <c r="V43" s="30"/>
      <c r="W43" s="30"/>
      <c r="X43" s="30">
        <v>19.5</v>
      </c>
      <c r="Y43" s="28" t="s">
        <v>467</v>
      </c>
      <c r="Z43" s="28"/>
      <c r="AA43" s="28"/>
      <c r="AB43" s="28"/>
      <c r="AC43" s="28"/>
      <c r="AD43" s="28"/>
      <c r="AE43" s="28"/>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row>
    <row r="44" spans="1:56" s="6" customFormat="1" ht="13.5" collapsed="1">
      <c r="A44" s="8" t="s">
        <v>42</v>
      </c>
      <c r="B44" s="37"/>
      <c r="C44" s="37"/>
      <c r="D44" s="37"/>
      <c r="E44" s="9"/>
      <c r="F44" s="79"/>
      <c r="G44" s="144"/>
      <c r="H44" s="82"/>
      <c r="I44" s="17"/>
      <c r="J44" s="17">
        <f t="shared" si="2"/>
        <v>0</v>
      </c>
      <c r="K44" s="17">
        <f t="shared" si="3"/>
        <v>0</v>
      </c>
      <c r="L44" s="10"/>
      <c r="M44" s="36"/>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row>
    <row r="45" spans="1:56" s="161" customFormat="1" ht="13.5">
      <c r="A45" s="153" t="s">
        <v>209</v>
      </c>
      <c r="B45" s="154" t="s">
        <v>46</v>
      </c>
      <c r="C45" s="154" t="s">
        <v>51</v>
      </c>
      <c r="D45" s="155" t="s">
        <v>47</v>
      </c>
      <c r="E45" s="156">
        <v>1</v>
      </c>
      <c r="F45" s="157">
        <v>19.5</v>
      </c>
      <c r="G45" s="180"/>
      <c r="H45" s="158">
        <f t="shared" si="0"/>
        <v>0</v>
      </c>
      <c r="I45" s="159">
        <f t="shared" si="1"/>
        <v>0</v>
      </c>
      <c r="J45" s="159">
        <f t="shared" si="2"/>
        <v>0</v>
      </c>
      <c r="K45" s="159">
        <f t="shared" si="3"/>
        <v>0</v>
      </c>
      <c r="L45" s="160" t="s">
        <v>626</v>
      </c>
      <c r="N45" s="162">
        <v>19.5</v>
      </c>
      <c r="O45" s="162"/>
      <c r="P45" s="162"/>
      <c r="Q45" s="162"/>
      <c r="R45" s="162"/>
      <c r="S45" s="162"/>
      <c r="T45" s="162"/>
      <c r="U45" s="162">
        <v>18</v>
      </c>
      <c r="V45" s="162"/>
      <c r="W45" s="162"/>
      <c r="X45" s="162">
        <v>1.5</v>
      </c>
      <c r="Y45" s="154"/>
      <c r="Z45" s="154"/>
      <c r="AA45" s="154"/>
      <c r="AB45" s="154"/>
      <c r="AC45" s="154"/>
      <c r="AD45" s="154" t="s">
        <v>46</v>
      </c>
      <c r="AE45" s="154"/>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row>
    <row r="46" spans="1:56" s="161" customFormat="1" ht="13.5">
      <c r="A46" s="153" t="s">
        <v>210</v>
      </c>
      <c r="B46" s="154" t="s">
        <v>46</v>
      </c>
      <c r="C46" s="154" t="s">
        <v>51</v>
      </c>
      <c r="D46" s="155" t="s">
        <v>47</v>
      </c>
      <c r="E46" s="156">
        <v>1</v>
      </c>
      <c r="F46" s="157">
        <v>19.5</v>
      </c>
      <c r="G46" s="180"/>
      <c r="H46" s="158">
        <f t="shared" si="0"/>
        <v>0</v>
      </c>
      <c r="I46" s="159">
        <f t="shared" si="1"/>
        <v>0</v>
      </c>
      <c r="J46" s="159">
        <f t="shared" si="2"/>
        <v>0</v>
      </c>
      <c r="K46" s="159">
        <f t="shared" si="3"/>
        <v>0</v>
      </c>
      <c r="L46" s="160" t="s">
        <v>626</v>
      </c>
      <c r="N46" s="162">
        <v>19.5</v>
      </c>
      <c r="O46" s="162"/>
      <c r="P46" s="162"/>
      <c r="Q46" s="162"/>
      <c r="R46" s="162"/>
      <c r="S46" s="162"/>
      <c r="T46" s="162"/>
      <c r="U46" s="162">
        <v>18</v>
      </c>
      <c r="V46" s="162"/>
      <c r="W46" s="162"/>
      <c r="X46" s="162">
        <v>1.5</v>
      </c>
      <c r="Y46" s="154"/>
      <c r="Z46" s="154"/>
      <c r="AA46" s="154"/>
      <c r="AB46" s="154"/>
      <c r="AC46" s="154"/>
      <c r="AD46" s="154" t="s">
        <v>46</v>
      </c>
      <c r="AE46" s="154"/>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row>
    <row r="47" spans="1:56" s="161" customFormat="1" ht="13.5">
      <c r="A47" s="153" t="s">
        <v>227</v>
      </c>
      <c r="B47" s="154" t="s">
        <v>46</v>
      </c>
      <c r="C47" s="154" t="s">
        <v>52</v>
      </c>
      <c r="D47" s="155" t="s">
        <v>47</v>
      </c>
      <c r="E47" s="156">
        <v>1</v>
      </c>
      <c r="F47" s="157">
        <v>19.5</v>
      </c>
      <c r="G47" s="180"/>
      <c r="H47" s="158">
        <f t="shared" si="0"/>
        <v>0</v>
      </c>
      <c r="I47" s="159">
        <f t="shared" si="1"/>
        <v>0</v>
      </c>
      <c r="J47" s="159">
        <f t="shared" si="2"/>
        <v>0</v>
      </c>
      <c r="K47" s="159">
        <f t="shared" si="3"/>
        <v>0</v>
      </c>
      <c r="L47" s="160" t="s">
        <v>626</v>
      </c>
      <c r="N47" s="162">
        <v>19.5</v>
      </c>
      <c r="O47" s="162"/>
      <c r="P47" s="162"/>
      <c r="Q47" s="162"/>
      <c r="R47" s="162"/>
      <c r="S47" s="162"/>
      <c r="T47" s="162"/>
      <c r="U47" s="162">
        <v>18</v>
      </c>
      <c r="V47" s="162"/>
      <c r="W47" s="162"/>
      <c r="X47" s="162">
        <v>1.5</v>
      </c>
      <c r="Y47" s="154"/>
      <c r="Z47" s="154"/>
      <c r="AA47" s="154"/>
      <c r="AB47" s="154"/>
      <c r="AC47" s="154"/>
      <c r="AD47" s="154" t="s">
        <v>46</v>
      </c>
      <c r="AE47" s="154"/>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row>
    <row r="48" spans="1:56" s="161" customFormat="1" ht="13.5">
      <c r="A48" s="153" t="s">
        <v>228</v>
      </c>
      <c r="B48" s="154" t="s">
        <v>46</v>
      </c>
      <c r="C48" s="154" t="s">
        <v>52</v>
      </c>
      <c r="D48" s="155" t="s">
        <v>47</v>
      </c>
      <c r="E48" s="156">
        <v>1</v>
      </c>
      <c r="F48" s="157">
        <v>19.5</v>
      </c>
      <c r="G48" s="180"/>
      <c r="H48" s="158">
        <f t="shared" si="0"/>
        <v>0</v>
      </c>
      <c r="I48" s="159">
        <f t="shared" si="1"/>
        <v>0</v>
      </c>
      <c r="J48" s="159">
        <f t="shared" si="2"/>
        <v>0</v>
      </c>
      <c r="K48" s="159">
        <f t="shared" si="3"/>
        <v>0</v>
      </c>
      <c r="L48" s="160" t="s">
        <v>626</v>
      </c>
      <c r="N48" s="162">
        <v>19.5</v>
      </c>
      <c r="O48" s="162"/>
      <c r="P48" s="162"/>
      <c r="Q48" s="162"/>
      <c r="R48" s="162"/>
      <c r="S48" s="162"/>
      <c r="T48" s="162"/>
      <c r="U48" s="162">
        <v>18</v>
      </c>
      <c r="V48" s="162"/>
      <c r="W48" s="162"/>
      <c r="X48" s="162">
        <v>1.5</v>
      </c>
      <c r="Y48" s="154"/>
      <c r="Z48" s="154"/>
      <c r="AA48" s="154"/>
      <c r="AB48" s="154"/>
      <c r="AC48" s="154"/>
      <c r="AD48" s="154" t="s">
        <v>46</v>
      </c>
      <c r="AE48" s="154"/>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row>
    <row r="49" spans="1:56" s="161" customFormat="1" ht="13.5">
      <c r="A49" s="153" t="s">
        <v>409</v>
      </c>
      <c r="B49" s="154" t="s">
        <v>46</v>
      </c>
      <c r="C49" s="154" t="s">
        <v>49</v>
      </c>
      <c r="D49" s="155" t="s">
        <v>47</v>
      </c>
      <c r="E49" s="156">
        <v>1</v>
      </c>
      <c r="F49" s="157">
        <v>19.5</v>
      </c>
      <c r="G49" s="180"/>
      <c r="H49" s="158">
        <f t="shared" si="0"/>
        <v>0</v>
      </c>
      <c r="I49" s="159">
        <f t="shared" si="1"/>
        <v>0</v>
      </c>
      <c r="J49" s="159">
        <f t="shared" si="2"/>
        <v>0</v>
      </c>
      <c r="K49" s="159">
        <f t="shared" si="3"/>
        <v>0</v>
      </c>
      <c r="L49" s="160" t="s">
        <v>626</v>
      </c>
      <c r="N49" s="162">
        <v>19.5</v>
      </c>
      <c r="O49" s="162"/>
      <c r="P49" s="162"/>
      <c r="Q49" s="162"/>
      <c r="R49" s="162"/>
      <c r="S49" s="162"/>
      <c r="T49" s="162"/>
      <c r="U49" s="162">
        <v>18</v>
      </c>
      <c r="V49" s="162"/>
      <c r="W49" s="162"/>
      <c r="X49" s="162">
        <v>1.5</v>
      </c>
      <c r="Y49" s="154"/>
      <c r="Z49" s="154"/>
      <c r="AA49" s="154"/>
      <c r="AB49" s="154"/>
      <c r="AC49" s="154"/>
      <c r="AD49" s="154" t="s">
        <v>46</v>
      </c>
      <c r="AE49" s="154"/>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row>
    <row r="50" spans="1:56" s="161" customFormat="1" ht="13.5">
      <c r="A50" s="153" t="s">
        <v>410</v>
      </c>
      <c r="B50" s="154" t="s">
        <v>46</v>
      </c>
      <c r="C50" s="154" t="s">
        <v>49</v>
      </c>
      <c r="D50" s="155" t="s">
        <v>47</v>
      </c>
      <c r="E50" s="156">
        <v>1</v>
      </c>
      <c r="F50" s="157">
        <v>19.5</v>
      </c>
      <c r="G50" s="180"/>
      <c r="H50" s="158">
        <f t="shared" si="0"/>
        <v>0</v>
      </c>
      <c r="I50" s="159">
        <f t="shared" si="1"/>
        <v>0</v>
      </c>
      <c r="J50" s="159">
        <f t="shared" si="2"/>
        <v>0</v>
      </c>
      <c r="K50" s="159">
        <f t="shared" si="3"/>
        <v>0</v>
      </c>
      <c r="L50" s="160" t="s">
        <v>626</v>
      </c>
      <c r="N50" s="162">
        <v>19.5</v>
      </c>
      <c r="O50" s="162"/>
      <c r="P50" s="162"/>
      <c r="Q50" s="162"/>
      <c r="R50" s="162"/>
      <c r="S50" s="162"/>
      <c r="T50" s="162"/>
      <c r="U50" s="162">
        <v>18</v>
      </c>
      <c r="V50" s="162"/>
      <c r="W50" s="162"/>
      <c r="X50" s="162">
        <v>1.5</v>
      </c>
      <c r="Y50" s="154"/>
      <c r="Z50" s="154"/>
      <c r="AA50" s="154"/>
      <c r="AB50" s="154"/>
      <c r="AC50" s="154"/>
      <c r="AD50" s="154" t="s">
        <v>46</v>
      </c>
      <c r="AE50" s="154"/>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row>
    <row r="51" spans="1:56" s="161" customFormat="1" ht="13.5">
      <c r="A51" s="153" t="s">
        <v>413</v>
      </c>
      <c r="B51" s="154" t="s">
        <v>46</v>
      </c>
      <c r="C51" s="154" t="s">
        <v>50</v>
      </c>
      <c r="D51" s="155" t="s">
        <v>47</v>
      </c>
      <c r="E51" s="156">
        <v>1</v>
      </c>
      <c r="F51" s="157">
        <v>19.5</v>
      </c>
      <c r="G51" s="180"/>
      <c r="H51" s="158">
        <f t="shared" si="0"/>
        <v>0</v>
      </c>
      <c r="I51" s="159">
        <f t="shared" si="1"/>
        <v>0</v>
      </c>
      <c r="J51" s="159">
        <f t="shared" si="2"/>
        <v>0</v>
      </c>
      <c r="K51" s="159">
        <f t="shared" si="3"/>
        <v>0</v>
      </c>
      <c r="L51" s="160" t="s">
        <v>626</v>
      </c>
      <c r="N51" s="162">
        <v>19.5</v>
      </c>
      <c r="O51" s="162"/>
      <c r="P51" s="162"/>
      <c r="Q51" s="162"/>
      <c r="R51" s="162"/>
      <c r="S51" s="162"/>
      <c r="T51" s="162"/>
      <c r="U51" s="162">
        <v>18</v>
      </c>
      <c r="V51" s="162"/>
      <c r="W51" s="162"/>
      <c r="X51" s="162">
        <v>1.5</v>
      </c>
      <c r="Y51" s="154"/>
      <c r="Z51" s="154"/>
      <c r="AA51" s="154"/>
      <c r="AB51" s="154"/>
      <c r="AC51" s="154"/>
      <c r="AD51" s="154" t="s">
        <v>46</v>
      </c>
      <c r="AE51" s="154"/>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row>
    <row r="52" spans="1:56" s="161" customFormat="1" ht="13.5">
      <c r="A52" s="153" t="s">
        <v>414</v>
      </c>
      <c r="B52" s="154" t="s">
        <v>431</v>
      </c>
      <c r="C52" s="154" t="s">
        <v>50</v>
      </c>
      <c r="D52" s="155" t="s">
        <v>47</v>
      </c>
      <c r="E52" s="156">
        <v>1</v>
      </c>
      <c r="F52" s="157">
        <v>19.5</v>
      </c>
      <c r="G52" s="180"/>
      <c r="H52" s="158">
        <f t="shared" si="0"/>
        <v>0</v>
      </c>
      <c r="I52" s="159">
        <f t="shared" si="1"/>
        <v>0</v>
      </c>
      <c r="J52" s="159">
        <f t="shared" si="2"/>
        <v>0</v>
      </c>
      <c r="K52" s="159">
        <f t="shared" si="3"/>
        <v>0</v>
      </c>
      <c r="L52" s="160" t="s">
        <v>626</v>
      </c>
      <c r="N52" s="162">
        <v>19.5</v>
      </c>
      <c r="O52" s="162"/>
      <c r="P52" s="162"/>
      <c r="Q52" s="162"/>
      <c r="R52" s="162"/>
      <c r="S52" s="162"/>
      <c r="T52" s="162"/>
      <c r="U52" s="162">
        <v>18</v>
      </c>
      <c r="V52" s="162"/>
      <c r="W52" s="162"/>
      <c r="X52" s="162">
        <v>1.5</v>
      </c>
      <c r="Y52" s="154"/>
      <c r="Z52" s="154"/>
      <c r="AA52" s="154"/>
      <c r="AB52" s="154"/>
      <c r="AC52" s="154"/>
      <c r="AD52" s="154" t="s">
        <v>431</v>
      </c>
      <c r="AE52" s="154"/>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row>
    <row r="53" spans="1:56" s="6" customFormat="1" ht="13.5" collapsed="1">
      <c r="A53" s="8" t="s">
        <v>43</v>
      </c>
      <c r="B53" s="37"/>
      <c r="C53" s="37"/>
      <c r="D53" s="37"/>
      <c r="E53" s="9"/>
      <c r="F53" s="79"/>
      <c r="G53" s="144"/>
      <c r="H53" s="82"/>
      <c r="I53" s="17"/>
      <c r="J53" s="17">
        <f t="shared" si="2"/>
        <v>0</v>
      </c>
      <c r="K53" s="17">
        <f t="shared" si="3"/>
        <v>0</v>
      </c>
      <c r="L53" s="10"/>
      <c r="M53" s="36"/>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row>
    <row r="54" spans="1:56" s="161" customFormat="1" ht="13.5">
      <c r="A54" s="153" t="s">
        <v>211</v>
      </c>
      <c r="B54" s="154" t="s">
        <v>46</v>
      </c>
      <c r="C54" s="154" t="s">
        <v>51</v>
      </c>
      <c r="D54" s="155" t="s">
        <v>47</v>
      </c>
      <c r="E54" s="156">
        <v>1</v>
      </c>
      <c r="F54" s="157">
        <v>19.5</v>
      </c>
      <c r="G54" s="180"/>
      <c r="H54" s="158">
        <f t="shared" si="0"/>
        <v>0</v>
      </c>
      <c r="I54" s="159">
        <f t="shared" si="1"/>
        <v>0</v>
      </c>
      <c r="J54" s="159">
        <f t="shared" si="2"/>
        <v>0</v>
      </c>
      <c r="K54" s="159">
        <f t="shared" si="3"/>
        <v>0</v>
      </c>
      <c r="L54" s="160"/>
      <c r="N54" s="162">
        <v>19.5</v>
      </c>
      <c r="O54" s="162"/>
      <c r="P54" s="162"/>
      <c r="Q54" s="162"/>
      <c r="R54" s="162"/>
      <c r="S54" s="162"/>
      <c r="T54" s="162"/>
      <c r="U54" s="162">
        <v>18</v>
      </c>
      <c r="V54" s="162"/>
      <c r="W54" s="162"/>
      <c r="X54" s="162">
        <v>1.5</v>
      </c>
      <c r="Y54" s="154" t="s">
        <v>46</v>
      </c>
      <c r="Z54" s="154"/>
      <c r="AA54" s="154"/>
      <c r="AB54" s="154"/>
      <c r="AC54" s="154"/>
      <c r="AD54" s="154"/>
      <c r="AE54" s="154"/>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row>
    <row r="55" spans="1:56" s="161" customFormat="1" ht="13.5">
      <c r="A55" s="153" t="s">
        <v>212</v>
      </c>
      <c r="B55" s="154" t="s">
        <v>46</v>
      </c>
      <c r="C55" s="154" t="s">
        <v>51</v>
      </c>
      <c r="D55" s="155" t="s">
        <v>47</v>
      </c>
      <c r="E55" s="156">
        <v>1</v>
      </c>
      <c r="F55" s="157">
        <v>19.5</v>
      </c>
      <c r="G55" s="180"/>
      <c r="H55" s="158">
        <f t="shared" si="0"/>
        <v>0</v>
      </c>
      <c r="I55" s="159">
        <f t="shared" si="1"/>
        <v>0</v>
      </c>
      <c r="J55" s="159">
        <f t="shared" si="2"/>
        <v>0</v>
      </c>
      <c r="K55" s="159">
        <f t="shared" si="3"/>
        <v>0</v>
      </c>
      <c r="L55" s="160"/>
      <c r="N55" s="162">
        <v>19.5</v>
      </c>
      <c r="O55" s="162"/>
      <c r="P55" s="162"/>
      <c r="Q55" s="162"/>
      <c r="R55" s="162"/>
      <c r="S55" s="162"/>
      <c r="T55" s="162"/>
      <c r="U55" s="162">
        <v>18</v>
      </c>
      <c r="V55" s="162"/>
      <c r="W55" s="162"/>
      <c r="X55" s="162">
        <v>1.5</v>
      </c>
      <c r="Y55" s="154" t="s">
        <v>46</v>
      </c>
      <c r="Z55" s="154"/>
      <c r="AA55" s="154"/>
      <c r="AB55" s="154"/>
      <c r="AC55" s="154"/>
      <c r="AD55" s="154"/>
      <c r="AE55" s="154"/>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row>
    <row r="56" spans="1:56" s="161" customFormat="1" ht="13.5">
      <c r="A56" s="153" t="s">
        <v>229</v>
      </c>
      <c r="B56" s="154" t="s">
        <v>46</v>
      </c>
      <c r="C56" s="154" t="s">
        <v>52</v>
      </c>
      <c r="D56" s="155" t="s">
        <v>47</v>
      </c>
      <c r="E56" s="156">
        <v>1</v>
      </c>
      <c r="F56" s="157">
        <v>19.5</v>
      </c>
      <c r="G56" s="180"/>
      <c r="H56" s="158">
        <f t="shared" si="0"/>
        <v>0</v>
      </c>
      <c r="I56" s="159">
        <f t="shared" si="1"/>
        <v>0</v>
      </c>
      <c r="J56" s="159">
        <f t="shared" si="2"/>
        <v>0</v>
      </c>
      <c r="K56" s="159">
        <f t="shared" si="3"/>
        <v>0</v>
      </c>
      <c r="L56" s="160"/>
      <c r="N56" s="162">
        <v>19.5</v>
      </c>
      <c r="O56" s="162"/>
      <c r="P56" s="162"/>
      <c r="Q56" s="162"/>
      <c r="R56" s="162"/>
      <c r="S56" s="162"/>
      <c r="T56" s="162"/>
      <c r="U56" s="162">
        <v>18</v>
      </c>
      <c r="V56" s="162"/>
      <c r="W56" s="162"/>
      <c r="X56" s="162">
        <v>1.5</v>
      </c>
      <c r="Y56" s="154" t="s">
        <v>46</v>
      </c>
      <c r="Z56" s="154"/>
      <c r="AA56" s="154"/>
      <c r="AB56" s="154"/>
      <c r="AC56" s="154"/>
      <c r="AD56" s="154"/>
      <c r="AE56" s="154"/>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row>
    <row r="57" spans="1:56" s="161" customFormat="1" ht="13.5">
      <c r="A57" s="153" t="s">
        <v>397</v>
      </c>
      <c r="B57" s="154" t="s">
        <v>46</v>
      </c>
      <c r="C57" s="154" t="s">
        <v>52</v>
      </c>
      <c r="D57" s="155" t="s">
        <v>47</v>
      </c>
      <c r="E57" s="156">
        <v>1</v>
      </c>
      <c r="F57" s="157">
        <v>19.5</v>
      </c>
      <c r="G57" s="180"/>
      <c r="H57" s="158">
        <f t="shared" si="0"/>
        <v>0</v>
      </c>
      <c r="I57" s="159">
        <f t="shared" si="1"/>
        <v>0</v>
      </c>
      <c r="J57" s="159">
        <f t="shared" si="2"/>
        <v>0</v>
      </c>
      <c r="K57" s="159">
        <f t="shared" si="3"/>
        <v>0</v>
      </c>
      <c r="L57" s="160"/>
      <c r="N57" s="162">
        <v>19.5</v>
      </c>
      <c r="O57" s="162"/>
      <c r="P57" s="162"/>
      <c r="Q57" s="162"/>
      <c r="R57" s="162"/>
      <c r="S57" s="162"/>
      <c r="T57" s="162"/>
      <c r="U57" s="162">
        <v>18</v>
      </c>
      <c r="V57" s="162"/>
      <c r="W57" s="162"/>
      <c r="X57" s="162">
        <v>1.5</v>
      </c>
      <c r="Y57" s="154" t="s">
        <v>46</v>
      </c>
      <c r="Z57" s="154"/>
      <c r="AA57" s="154"/>
      <c r="AB57" s="154"/>
      <c r="AC57" s="154"/>
      <c r="AD57" s="154"/>
      <c r="AE57" s="154"/>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row>
    <row r="58" spans="1:56" s="161" customFormat="1" ht="13.5">
      <c r="A58" s="153" t="s">
        <v>411</v>
      </c>
      <c r="B58" s="154" t="s">
        <v>46</v>
      </c>
      <c r="C58" s="154" t="s">
        <v>49</v>
      </c>
      <c r="D58" s="155" t="s">
        <v>47</v>
      </c>
      <c r="E58" s="156">
        <v>1</v>
      </c>
      <c r="F58" s="157">
        <v>19.5</v>
      </c>
      <c r="G58" s="180"/>
      <c r="H58" s="158">
        <f t="shared" si="0"/>
        <v>0</v>
      </c>
      <c r="I58" s="159">
        <f t="shared" si="1"/>
        <v>0</v>
      </c>
      <c r="J58" s="159">
        <f t="shared" si="2"/>
        <v>0</v>
      </c>
      <c r="K58" s="159">
        <f t="shared" si="3"/>
        <v>0</v>
      </c>
      <c r="L58" s="160"/>
      <c r="N58" s="162">
        <v>19.5</v>
      </c>
      <c r="O58" s="162"/>
      <c r="P58" s="162"/>
      <c r="Q58" s="162"/>
      <c r="R58" s="162"/>
      <c r="S58" s="162"/>
      <c r="T58" s="162"/>
      <c r="U58" s="162">
        <v>18</v>
      </c>
      <c r="V58" s="162"/>
      <c r="W58" s="162"/>
      <c r="X58" s="162">
        <v>1.5</v>
      </c>
      <c r="Y58" s="154" t="s">
        <v>46</v>
      </c>
      <c r="Z58" s="154"/>
      <c r="AA58" s="154"/>
      <c r="AB58" s="154"/>
      <c r="AC58" s="154"/>
      <c r="AD58" s="154"/>
      <c r="AE58" s="154"/>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row>
    <row r="59" spans="1:56" s="161" customFormat="1" ht="13.5">
      <c r="A59" s="153" t="s">
        <v>415</v>
      </c>
      <c r="B59" s="154" t="s">
        <v>46</v>
      </c>
      <c r="C59" s="154" t="s">
        <v>50</v>
      </c>
      <c r="D59" s="155" t="s">
        <v>47</v>
      </c>
      <c r="E59" s="156">
        <v>1</v>
      </c>
      <c r="F59" s="157">
        <v>19.5</v>
      </c>
      <c r="G59" s="180"/>
      <c r="H59" s="158">
        <f t="shared" si="0"/>
        <v>0</v>
      </c>
      <c r="I59" s="159">
        <f t="shared" si="1"/>
        <v>0</v>
      </c>
      <c r="J59" s="159">
        <f t="shared" si="2"/>
        <v>0</v>
      </c>
      <c r="K59" s="159">
        <f t="shared" si="3"/>
        <v>0</v>
      </c>
      <c r="L59" s="160"/>
      <c r="N59" s="162">
        <v>19.5</v>
      </c>
      <c r="O59" s="162"/>
      <c r="P59" s="162"/>
      <c r="Q59" s="162"/>
      <c r="R59" s="162"/>
      <c r="S59" s="162"/>
      <c r="T59" s="162"/>
      <c r="U59" s="162">
        <v>18</v>
      </c>
      <c r="V59" s="162"/>
      <c r="W59" s="162"/>
      <c r="X59" s="162">
        <v>1.5</v>
      </c>
      <c r="Y59" s="154" t="s">
        <v>46</v>
      </c>
      <c r="Z59" s="154"/>
      <c r="AA59" s="154"/>
      <c r="AB59" s="154"/>
      <c r="AC59" s="154"/>
      <c r="AD59" s="154"/>
      <c r="AE59" s="154"/>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row>
    <row r="60" spans="1:56" s="6" customFormat="1" ht="13.5" collapsed="1">
      <c r="A60" s="8" t="s">
        <v>117</v>
      </c>
      <c r="B60" s="37"/>
      <c r="C60" s="37"/>
      <c r="D60" s="37"/>
      <c r="E60" s="9"/>
      <c r="F60" s="79"/>
      <c r="G60" s="144"/>
      <c r="H60" s="82"/>
      <c r="I60" s="17"/>
      <c r="J60" s="17">
        <f t="shared" si="2"/>
        <v>0</v>
      </c>
      <c r="K60" s="17">
        <f t="shared" si="3"/>
        <v>0</v>
      </c>
      <c r="L60" s="10"/>
      <c r="M60" s="36"/>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row>
    <row r="61" spans="1:56" s="161" customFormat="1" ht="13.5">
      <c r="A61" s="153" t="s">
        <v>432</v>
      </c>
      <c r="B61" s="154" t="s">
        <v>431</v>
      </c>
      <c r="C61" s="154" t="s">
        <v>51</v>
      </c>
      <c r="D61" s="155" t="s">
        <v>47</v>
      </c>
      <c r="E61" s="156">
        <v>2</v>
      </c>
      <c r="F61" s="157">
        <v>20.5</v>
      </c>
      <c r="G61" s="180"/>
      <c r="H61" s="158">
        <f t="shared" si="0"/>
        <v>0</v>
      </c>
      <c r="I61" s="159">
        <f t="shared" si="1"/>
        <v>0</v>
      </c>
      <c r="J61" s="159">
        <f t="shared" si="2"/>
        <v>0</v>
      </c>
      <c r="K61" s="159">
        <f t="shared" si="3"/>
        <v>0</v>
      </c>
      <c r="L61" s="160"/>
      <c r="N61" s="162"/>
      <c r="O61" s="162">
        <v>20.5</v>
      </c>
      <c r="P61" s="162"/>
      <c r="Q61" s="162"/>
      <c r="R61" s="162"/>
      <c r="S61" s="162"/>
      <c r="T61" s="162"/>
      <c r="U61" s="162">
        <v>19.5</v>
      </c>
      <c r="V61" s="162"/>
      <c r="W61" s="162"/>
      <c r="X61" s="162">
        <v>1</v>
      </c>
      <c r="Y61" s="154"/>
      <c r="Z61" s="154"/>
      <c r="AA61" s="154" t="s">
        <v>431</v>
      </c>
      <c r="AB61" s="154"/>
      <c r="AC61" s="154"/>
      <c r="AD61" s="154"/>
      <c r="AE61" s="154"/>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row>
    <row r="62" spans="1:56" s="161" customFormat="1" ht="13.5">
      <c r="A62" s="153" t="s">
        <v>433</v>
      </c>
      <c r="B62" s="154" t="s">
        <v>431</v>
      </c>
      <c r="C62" s="154" t="s">
        <v>52</v>
      </c>
      <c r="D62" s="155" t="s">
        <v>47</v>
      </c>
      <c r="E62" s="156">
        <v>2</v>
      </c>
      <c r="F62" s="157">
        <v>20.5</v>
      </c>
      <c r="G62" s="180"/>
      <c r="H62" s="158">
        <f t="shared" si="0"/>
        <v>0</v>
      </c>
      <c r="I62" s="159">
        <f t="shared" si="1"/>
        <v>0</v>
      </c>
      <c r="J62" s="159">
        <f t="shared" si="2"/>
        <v>0</v>
      </c>
      <c r="K62" s="159">
        <f t="shared" si="3"/>
        <v>0</v>
      </c>
      <c r="L62" s="160"/>
      <c r="N62" s="162"/>
      <c r="O62" s="162">
        <v>20.5</v>
      </c>
      <c r="P62" s="162"/>
      <c r="Q62" s="162"/>
      <c r="R62" s="162"/>
      <c r="S62" s="162"/>
      <c r="T62" s="162"/>
      <c r="U62" s="162">
        <v>19.5</v>
      </c>
      <c r="V62" s="162"/>
      <c r="W62" s="162"/>
      <c r="X62" s="162">
        <v>1</v>
      </c>
      <c r="Y62" s="154"/>
      <c r="Z62" s="154"/>
      <c r="AA62" s="154" t="s">
        <v>431</v>
      </c>
      <c r="AB62" s="154"/>
      <c r="AC62" s="154"/>
      <c r="AD62" s="154"/>
      <c r="AE62" s="154"/>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row>
    <row r="63" spans="1:56" s="161" customFormat="1" ht="13.5">
      <c r="A63" s="153" t="s">
        <v>434</v>
      </c>
      <c r="B63" s="154" t="s">
        <v>431</v>
      </c>
      <c r="C63" s="154" t="s">
        <v>51</v>
      </c>
      <c r="D63" s="155" t="s">
        <v>47</v>
      </c>
      <c r="E63" s="156">
        <v>2</v>
      </c>
      <c r="F63" s="157">
        <v>20.5</v>
      </c>
      <c r="G63" s="180"/>
      <c r="H63" s="158">
        <f t="shared" si="0"/>
        <v>0</v>
      </c>
      <c r="I63" s="159">
        <f t="shared" si="1"/>
        <v>0</v>
      </c>
      <c r="J63" s="159">
        <f t="shared" si="2"/>
        <v>0</v>
      </c>
      <c r="K63" s="159">
        <f t="shared" si="3"/>
        <v>0</v>
      </c>
      <c r="L63" s="160"/>
      <c r="N63" s="162"/>
      <c r="O63" s="162">
        <v>20.5</v>
      </c>
      <c r="P63" s="162"/>
      <c r="Q63" s="162"/>
      <c r="R63" s="162"/>
      <c r="S63" s="162"/>
      <c r="T63" s="162"/>
      <c r="U63" s="162">
        <v>19.5</v>
      </c>
      <c r="V63" s="162"/>
      <c r="W63" s="162"/>
      <c r="X63" s="162">
        <v>1</v>
      </c>
      <c r="Y63" s="154"/>
      <c r="Z63" s="154"/>
      <c r="AA63" s="154" t="s">
        <v>431</v>
      </c>
      <c r="AB63" s="154"/>
      <c r="AC63" s="154"/>
      <c r="AD63" s="154"/>
      <c r="AE63" s="154"/>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row>
    <row r="64" spans="1:56" s="161" customFormat="1" ht="13.5">
      <c r="A64" s="153" t="s">
        <v>435</v>
      </c>
      <c r="B64" s="154" t="s">
        <v>431</v>
      </c>
      <c r="C64" s="154" t="s">
        <v>52</v>
      </c>
      <c r="D64" s="155" t="s">
        <v>47</v>
      </c>
      <c r="E64" s="156">
        <v>2</v>
      </c>
      <c r="F64" s="157">
        <v>20.5</v>
      </c>
      <c r="G64" s="180"/>
      <c r="H64" s="158">
        <f t="shared" si="0"/>
        <v>0</v>
      </c>
      <c r="I64" s="159">
        <f t="shared" si="1"/>
        <v>0</v>
      </c>
      <c r="J64" s="159">
        <f t="shared" si="2"/>
        <v>0</v>
      </c>
      <c r="K64" s="159">
        <f t="shared" si="3"/>
        <v>0</v>
      </c>
      <c r="L64" s="160"/>
      <c r="N64" s="162"/>
      <c r="O64" s="162">
        <v>20.5</v>
      </c>
      <c r="P64" s="162"/>
      <c r="Q64" s="162"/>
      <c r="R64" s="162"/>
      <c r="S64" s="162"/>
      <c r="T64" s="162"/>
      <c r="U64" s="162">
        <v>19.5</v>
      </c>
      <c r="V64" s="162"/>
      <c r="W64" s="162"/>
      <c r="X64" s="162">
        <v>1</v>
      </c>
      <c r="Y64" s="154"/>
      <c r="Z64" s="154"/>
      <c r="AA64" s="154" t="s">
        <v>431</v>
      </c>
      <c r="AB64" s="154"/>
      <c r="AC64" s="154"/>
      <c r="AD64" s="154"/>
      <c r="AE64" s="154"/>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row>
    <row r="65" spans="1:56" s="6" customFormat="1" ht="13.5">
      <c r="A65" s="11" t="s">
        <v>461</v>
      </c>
      <c r="B65" s="28"/>
      <c r="C65" s="28" t="s">
        <v>51</v>
      </c>
      <c r="D65" s="29" t="s">
        <v>47</v>
      </c>
      <c r="E65" s="12">
        <v>1</v>
      </c>
      <c r="F65" s="80">
        <v>20.5</v>
      </c>
      <c r="G65" s="104"/>
      <c r="H65" s="83">
        <f t="shared" si="0"/>
        <v>0</v>
      </c>
      <c r="I65" s="21">
        <f t="shared" si="1"/>
        <v>0</v>
      </c>
      <c r="J65" s="21">
        <f t="shared" si="2"/>
        <v>0</v>
      </c>
      <c r="K65" s="21">
        <f t="shared" si="3"/>
        <v>0</v>
      </c>
      <c r="L65" s="13"/>
      <c r="N65" s="30"/>
      <c r="O65" s="30">
        <v>20.5</v>
      </c>
      <c r="P65" s="30"/>
      <c r="Q65" s="30"/>
      <c r="R65" s="30"/>
      <c r="S65" s="30"/>
      <c r="T65" s="30"/>
      <c r="U65" s="30">
        <v>19.5</v>
      </c>
      <c r="V65" s="30"/>
      <c r="W65" s="30"/>
      <c r="X65" s="30">
        <v>1</v>
      </c>
      <c r="Y65" s="28"/>
      <c r="Z65" s="28"/>
      <c r="AA65" s="28" t="s">
        <v>48</v>
      </c>
      <c r="AB65" s="28"/>
      <c r="AC65" s="28"/>
      <c r="AD65" s="28"/>
      <c r="AE65" s="28"/>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row>
    <row r="66" spans="1:56" s="6" customFormat="1" ht="13.5">
      <c r="A66" s="11" t="s">
        <v>472</v>
      </c>
      <c r="B66" s="28"/>
      <c r="C66" s="28" t="s">
        <v>51</v>
      </c>
      <c r="D66" s="29" t="s">
        <v>47</v>
      </c>
      <c r="E66" s="12">
        <v>1</v>
      </c>
      <c r="F66" s="80">
        <v>20.5</v>
      </c>
      <c r="G66" s="104"/>
      <c r="H66" s="83">
        <f t="shared" si="0"/>
        <v>0</v>
      </c>
      <c r="I66" s="21">
        <f t="shared" si="1"/>
        <v>0</v>
      </c>
      <c r="J66" s="21">
        <f t="shared" si="2"/>
        <v>0</v>
      </c>
      <c r="K66" s="21">
        <f t="shared" si="3"/>
        <v>0</v>
      </c>
      <c r="L66" s="13"/>
      <c r="N66" s="30"/>
      <c r="O66" s="30">
        <v>20.5</v>
      </c>
      <c r="P66" s="30"/>
      <c r="Q66" s="30"/>
      <c r="R66" s="30"/>
      <c r="S66" s="30"/>
      <c r="T66" s="30"/>
      <c r="U66" s="30">
        <v>19.5</v>
      </c>
      <c r="V66" s="30"/>
      <c r="W66" s="30"/>
      <c r="X66" s="30">
        <v>1</v>
      </c>
      <c r="Y66" s="28"/>
      <c r="Z66" s="28"/>
      <c r="AA66" s="28" t="s">
        <v>48</v>
      </c>
      <c r="AB66" s="28"/>
      <c r="AC66" s="28"/>
      <c r="AD66" s="28"/>
      <c r="AE66" s="28"/>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row>
    <row r="67" spans="1:56" s="161" customFormat="1" ht="13.5">
      <c r="A67" s="153" t="s">
        <v>459</v>
      </c>
      <c r="B67" s="154" t="s">
        <v>46</v>
      </c>
      <c r="C67" s="154" t="s">
        <v>52</v>
      </c>
      <c r="D67" s="155" t="s">
        <v>47</v>
      </c>
      <c r="E67" s="156">
        <v>2</v>
      </c>
      <c r="F67" s="157">
        <v>20.5</v>
      </c>
      <c r="G67" s="180"/>
      <c r="H67" s="158">
        <f t="shared" si="0"/>
        <v>0</v>
      </c>
      <c r="I67" s="159">
        <f t="shared" si="1"/>
        <v>0</v>
      </c>
      <c r="J67" s="159">
        <f t="shared" si="2"/>
        <v>0</v>
      </c>
      <c r="K67" s="159">
        <f t="shared" si="3"/>
        <v>0</v>
      </c>
      <c r="L67" s="160"/>
      <c r="N67" s="162"/>
      <c r="O67" s="162">
        <v>20.5</v>
      </c>
      <c r="P67" s="162"/>
      <c r="Q67" s="162"/>
      <c r="R67" s="162"/>
      <c r="S67" s="162"/>
      <c r="T67" s="162"/>
      <c r="U67" s="162">
        <v>19.5</v>
      </c>
      <c r="V67" s="162"/>
      <c r="W67" s="162"/>
      <c r="X67" s="162">
        <v>1</v>
      </c>
      <c r="Y67" s="154"/>
      <c r="Z67" s="154"/>
      <c r="AA67" s="154" t="s">
        <v>46</v>
      </c>
      <c r="AB67" s="154"/>
      <c r="AC67" s="154"/>
      <c r="AD67" s="154"/>
      <c r="AE67" s="154"/>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row>
    <row r="68" spans="1:56" s="6" customFormat="1" ht="13.5">
      <c r="A68" s="11" t="s">
        <v>473</v>
      </c>
      <c r="B68" s="28"/>
      <c r="C68" s="28" t="s">
        <v>51</v>
      </c>
      <c r="D68" s="29" t="s">
        <v>47</v>
      </c>
      <c r="E68" s="12">
        <v>2</v>
      </c>
      <c r="F68" s="80">
        <v>20.5</v>
      </c>
      <c r="G68" s="104"/>
      <c r="H68" s="83">
        <f t="shared" si="0"/>
        <v>0</v>
      </c>
      <c r="I68" s="21">
        <f t="shared" si="1"/>
        <v>0</v>
      </c>
      <c r="J68" s="21">
        <f t="shared" si="2"/>
        <v>0</v>
      </c>
      <c r="K68" s="21">
        <f t="shared" si="3"/>
        <v>0</v>
      </c>
      <c r="L68" s="13"/>
      <c r="N68" s="30"/>
      <c r="O68" s="30">
        <v>20.5</v>
      </c>
      <c r="P68" s="30"/>
      <c r="Q68" s="30"/>
      <c r="R68" s="30"/>
      <c r="S68" s="30"/>
      <c r="T68" s="30"/>
      <c r="U68" s="30">
        <v>19.5</v>
      </c>
      <c r="V68" s="30"/>
      <c r="W68" s="30"/>
      <c r="X68" s="30">
        <v>1</v>
      </c>
      <c r="Y68" s="28"/>
      <c r="Z68" s="28"/>
      <c r="AA68" s="28" t="s">
        <v>48</v>
      </c>
      <c r="AB68" s="28"/>
      <c r="AC68" s="28"/>
      <c r="AD68" s="28"/>
      <c r="AE68" s="28"/>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row>
    <row r="69" spans="1:56" s="6" customFormat="1" ht="13.5">
      <c r="A69" s="11" t="s">
        <v>474</v>
      </c>
      <c r="B69" s="28"/>
      <c r="C69" s="28" t="s">
        <v>52</v>
      </c>
      <c r="D69" s="29" t="s">
        <v>47</v>
      </c>
      <c r="E69" s="12">
        <v>2</v>
      </c>
      <c r="F69" s="80">
        <v>20.5</v>
      </c>
      <c r="G69" s="104"/>
      <c r="H69" s="83">
        <f t="shared" si="0"/>
        <v>0</v>
      </c>
      <c r="I69" s="21">
        <f t="shared" si="1"/>
        <v>0</v>
      </c>
      <c r="J69" s="21">
        <f t="shared" si="2"/>
        <v>0</v>
      </c>
      <c r="K69" s="21">
        <f t="shared" si="3"/>
        <v>0</v>
      </c>
      <c r="L69" s="13"/>
      <c r="N69" s="30"/>
      <c r="O69" s="30">
        <v>20.5</v>
      </c>
      <c r="P69" s="30"/>
      <c r="Q69" s="30"/>
      <c r="R69" s="30"/>
      <c r="S69" s="30"/>
      <c r="T69" s="30"/>
      <c r="U69" s="30">
        <v>19.5</v>
      </c>
      <c r="V69" s="30"/>
      <c r="W69" s="30"/>
      <c r="X69" s="30">
        <v>1</v>
      </c>
      <c r="Y69" s="28"/>
      <c r="Z69" s="28"/>
      <c r="AA69" s="28" t="s">
        <v>48</v>
      </c>
      <c r="AB69" s="28"/>
      <c r="AC69" s="28"/>
      <c r="AD69" s="28"/>
      <c r="AE69" s="28"/>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row>
    <row r="70" spans="1:56" s="6" customFormat="1" ht="13.5">
      <c r="A70" s="11" t="s">
        <v>296</v>
      </c>
      <c r="B70" s="28"/>
      <c r="C70" s="28" t="s">
        <v>51</v>
      </c>
      <c r="D70" s="29" t="s">
        <v>47</v>
      </c>
      <c r="E70" s="12">
        <v>2</v>
      </c>
      <c r="F70" s="80">
        <v>20.5</v>
      </c>
      <c r="G70" s="104"/>
      <c r="H70" s="83">
        <f t="shared" si="0"/>
        <v>0</v>
      </c>
      <c r="I70" s="21">
        <f t="shared" si="1"/>
        <v>0</v>
      </c>
      <c r="J70" s="21">
        <f t="shared" si="2"/>
        <v>0</v>
      </c>
      <c r="K70" s="21">
        <f t="shared" si="3"/>
        <v>0</v>
      </c>
      <c r="L70" s="13"/>
      <c r="N70" s="30"/>
      <c r="O70" s="30">
        <v>20.5</v>
      </c>
      <c r="P70" s="30"/>
      <c r="Q70" s="30"/>
      <c r="R70" s="30"/>
      <c r="S70" s="30"/>
      <c r="T70" s="30"/>
      <c r="U70" s="30">
        <v>19.5</v>
      </c>
      <c r="V70" s="30"/>
      <c r="W70" s="30"/>
      <c r="X70" s="30">
        <v>1</v>
      </c>
      <c r="Y70" s="28"/>
      <c r="Z70" s="28"/>
      <c r="AA70" s="28" t="s">
        <v>48</v>
      </c>
      <c r="AB70" s="28"/>
      <c r="AC70" s="28"/>
      <c r="AD70" s="28"/>
      <c r="AE70" s="28"/>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row>
    <row r="71" spans="1:56" s="6" customFormat="1" ht="13.5">
      <c r="A71" s="11" t="s">
        <v>297</v>
      </c>
      <c r="B71" s="28"/>
      <c r="C71" s="28" t="s">
        <v>52</v>
      </c>
      <c r="D71" s="29" t="s">
        <v>47</v>
      </c>
      <c r="E71" s="12">
        <v>2</v>
      </c>
      <c r="F71" s="80">
        <v>20.5</v>
      </c>
      <c r="G71" s="104"/>
      <c r="H71" s="83">
        <f aca="true" t="shared" si="4" ref="H71:H134">IF($G71=2,$E71,0)</f>
        <v>0</v>
      </c>
      <c r="I71" s="21">
        <f aca="true" t="shared" si="5" ref="I71:I134">IF($G71=2,$F71,0)</f>
        <v>0</v>
      </c>
      <c r="J71" s="21">
        <f aca="true" t="shared" si="6" ref="J71:J134">IF($G71&gt;=1,$E71,0)</f>
        <v>0</v>
      </c>
      <c r="K71" s="21">
        <f aca="true" t="shared" si="7" ref="K71:K134">IF($G71&gt;=1,$F71,0)</f>
        <v>0</v>
      </c>
      <c r="L71" s="13"/>
      <c r="N71" s="30"/>
      <c r="O71" s="30">
        <v>20.5</v>
      </c>
      <c r="P71" s="30"/>
      <c r="Q71" s="30"/>
      <c r="R71" s="30"/>
      <c r="S71" s="30"/>
      <c r="T71" s="30"/>
      <c r="U71" s="30">
        <v>19.5</v>
      </c>
      <c r="V71" s="30"/>
      <c r="W71" s="30"/>
      <c r="X71" s="30">
        <v>1</v>
      </c>
      <c r="Y71" s="28"/>
      <c r="Z71" s="28"/>
      <c r="AA71" s="28" t="s">
        <v>48</v>
      </c>
      <c r="AB71" s="28"/>
      <c r="AC71" s="28"/>
      <c r="AD71" s="28"/>
      <c r="AE71" s="28"/>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row>
    <row r="72" spans="1:56" s="6" customFormat="1" ht="13.5">
      <c r="A72" s="11" t="s">
        <v>298</v>
      </c>
      <c r="B72" s="28"/>
      <c r="C72" s="28" t="s">
        <v>51</v>
      </c>
      <c r="D72" s="29" t="s">
        <v>47</v>
      </c>
      <c r="E72" s="12">
        <v>2</v>
      </c>
      <c r="F72" s="80">
        <v>20.5</v>
      </c>
      <c r="G72" s="104"/>
      <c r="H72" s="83">
        <f t="shared" si="4"/>
        <v>0</v>
      </c>
      <c r="I72" s="21">
        <f t="shared" si="5"/>
        <v>0</v>
      </c>
      <c r="J72" s="21">
        <f t="shared" si="6"/>
        <v>0</v>
      </c>
      <c r="K72" s="21">
        <f t="shared" si="7"/>
        <v>0</v>
      </c>
      <c r="L72" s="13"/>
      <c r="N72" s="30"/>
      <c r="O72" s="30">
        <v>20.5</v>
      </c>
      <c r="P72" s="30"/>
      <c r="Q72" s="30"/>
      <c r="R72" s="30"/>
      <c r="S72" s="30"/>
      <c r="T72" s="30"/>
      <c r="U72" s="30">
        <v>19.5</v>
      </c>
      <c r="V72" s="30"/>
      <c r="W72" s="30"/>
      <c r="X72" s="30">
        <v>1</v>
      </c>
      <c r="Y72" s="28"/>
      <c r="Z72" s="28"/>
      <c r="AA72" s="28" t="s">
        <v>48</v>
      </c>
      <c r="AB72" s="28"/>
      <c r="AC72" s="28"/>
      <c r="AD72" s="28"/>
      <c r="AE72" s="28"/>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row>
    <row r="73" spans="1:56" s="6" customFormat="1" ht="13.5">
      <c r="A73" s="11" t="s">
        <v>299</v>
      </c>
      <c r="B73" s="28"/>
      <c r="C73" s="28" t="s">
        <v>52</v>
      </c>
      <c r="D73" s="29" t="s">
        <v>47</v>
      </c>
      <c r="E73" s="12">
        <v>2</v>
      </c>
      <c r="F73" s="80">
        <v>20.5</v>
      </c>
      <c r="G73" s="104"/>
      <c r="H73" s="83">
        <f t="shared" si="4"/>
        <v>0</v>
      </c>
      <c r="I73" s="21">
        <f t="shared" si="5"/>
        <v>0</v>
      </c>
      <c r="J73" s="21">
        <f t="shared" si="6"/>
        <v>0</v>
      </c>
      <c r="K73" s="21">
        <f t="shared" si="7"/>
        <v>0</v>
      </c>
      <c r="L73" s="13"/>
      <c r="N73" s="30"/>
      <c r="O73" s="30">
        <v>20.5</v>
      </c>
      <c r="P73" s="30"/>
      <c r="Q73" s="30"/>
      <c r="R73" s="30"/>
      <c r="S73" s="30"/>
      <c r="T73" s="30"/>
      <c r="U73" s="30">
        <v>19.5</v>
      </c>
      <c r="V73" s="30"/>
      <c r="W73" s="30"/>
      <c r="X73" s="30">
        <v>1</v>
      </c>
      <c r="Y73" s="28"/>
      <c r="Z73" s="28"/>
      <c r="AA73" s="28" t="s">
        <v>48</v>
      </c>
      <c r="AB73" s="28"/>
      <c r="AC73" s="28"/>
      <c r="AD73" s="28"/>
      <c r="AE73" s="28"/>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row>
    <row r="74" spans="1:56" s="6" customFormat="1" ht="13.5">
      <c r="A74" s="11" t="s">
        <v>300</v>
      </c>
      <c r="B74" s="28"/>
      <c r="C74" s="28" t="s">
        <v>51</v>
      </c>
      <c r="D74" s="29" t="s">
        <v>47</v>
      </c>
      <c r="E74" s="12">
        <v>2</v>
      </c>
      <c r="F74" s="80">
        <v>20.5</v>
      </c>
      <c r="G74" s="104"/>
      <c r="H74" s="83">
        <f t="shared" si="4"/>
        <v>0</v>
      </c>
      <c r="I74" s="21">
        <f t="shared" si="5"/>
        <v>0</v>
      </c>
      <c r="J74" s="21">
        <f t="shared" si="6"/>
        <v>0</v>
      </c>
      <c r="K74" s="21">
        <f t="shared" si="7"/>
        <v>0</v>
      </c>
      <c r="L74" s="13"/>
      <c r="N74" s="30"/>
      <c r="O74" s="30">
        <v>20.5</v>
      </c>
      <c r="P74" s="30"/>
      <c r="Q74" s="30"/>
      <c r="R74" s="30"/>
      <c r="S74" s="30"/>
      <c r="T74" s="30"/>
      <c r="U74" s="30">
        <v>19.5</v>
      </c>
      <c r="V74" s="30"/>
      <c r="W74" s="30"/>
      <c r="X74" s="30">
        <v>1</v>
      </c>
      <c r="Y74" s="28"/>
      <c r="Z74" s="28"/>
      <c r="AA74" s="28" t="s">
        <v>48</v>
      </c>
      <c r="AB74" s="28"/>
      <c r="AC74" s="28"/>
      <c r="AD74" s="28"/>
      <c r="AE74" s="28"/>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row>
    <row r="75" spans="1:56" s="6" customFormat="1" ht="13.5">
      <c r="A75" s="11" t="s">
        <v>301</v>
      </c>
      <c r="B75" s="28"/>
      <c r="C75" s="28" t="s">
        <v>52</v>
      </c>
      <c r="D75" s="29" t="s">
        <v>47</v>
      </c>
      <c r="E75" s="12">
        <v>2</v>
      </c>
      <c r="F75" s="80">
        <v>20.5</v>
      </c>
      <c r="G75" s="104"/>
      <c r="H75" s="83">
        <f t="shared" si="4"/>
        <v>0</v>
      </c>
      <c r="I75" s="21">
        <f t="shared" si="5"/>
        <v>0</v>
      </c>
      <c r="J75" s="21">
        <f t="shared" si="6"/>
        <v>0</v>
      </c>
      <c r="K75" s="21">
        <f t="shared" si="7"/>
        <v>0</v>
      </c>
      <c r="L75" s="13"/>
      <c r="N75" s="30"/>
      <c r="O75" s="30">
        <v>20.5</v>
      </c>
      <c r="P75" s="30"/>
      <c r="Q75" s="30"/>
      <c r="R75" s="30"/>
      <c r="S75" s="30"/>
      <c r="T75" s="30"/>
      <c r="U75" s="30">
        <v>19.5</v>
      </c>
      <c r="V75" s="30"/>
      <c r="W75" s="30"/>
      <c r="X75" s="30">
        <v>1</v>
      </c>
      <c r="Y75" s="28"/>
      <c r="Z75" s="28"/>
      <c r="AA75" s="28" t="s">
        <v>48</v>
      </c>
      <c r="AB75" s="28"/>
      <c r="AC75" s="28"/>
      <c r="AD75" s="28"/>
      <c r="AE75" s="28"/>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row>
    <row r="76" spans="1:56" s="161" customFormat="1" ht="13.5">
      <c r="A76" s="153" t="s">
        <v>436</v>
      </c>
      <c r="B76" s="154" t="s">
        <v>431</v>
      </c>
      <c r="C76" s="154" t="s">
        <v>51</v>
      </c>
      <c r="D76" s="155" t="s">
        <v>53</v>
      </c>
      <c r="E76" s="156">
        <v>1</v>
      </c>
      <c r="F76" s="157">
        <v>18</v>
      </c>
      <c r="G76" s="180"/>
      <c r="H76" s="158">
        <f t="shared" si="4"/>
        <v>0</v>
      </c>
      <c r="I76" s="159">
        <f t="shared" si="5"/>
        <v>0</v>
      </c>
      <c r="J76" s="159">
        <f t="shared" si="6"/>
        <v>0</v>
      </c>
      <c r="K76" s="159">
        <f t="shared" si="7"/>
        <v>0</v>
      </c>
      <c r="L76" s="160"/>
      <c r="N76" s="162"/>
      <c r="O76" s="162">
        <v>18</v>
      </c>
      <c r="P76" s="162"/>
      <c r="Q76" s="162"/>
      <c r="R76" s="162"/>
      <c r="S76" s="162"/>
      <c r="T76" s="162"/>
      <c r="U76" s="162"/>
      <c r="V76" s="162"/>
      <c r="W76" s="162">
        <v>18</v>
      </c>
      <c r="X76" s="162"/>
      <c r="Y76" s="154"/>
      <c r="Z76" s="154"/>
      <c r="AA76" s="154" t="s">
        <v>431</v>
      </c>
      <c r="AB76" s="154"/>
      <c r="AC76" s="154"/>
      <c r="AD76" s="154"/>
      <c r="AE76" s="154"/>
      <c r="AF76" s="163"/>
      <c r="AG76" s="163"/>
      <c r="AH76" s="163"/>
      <c r="AI76" s="163">
        <v>18</v>
      </c>
      <c r="AJ76" s="163"/>
      <c r="AK76" s="163"/>
      <c r="AL76" s="163"/>
      <c r="AM76" s="163"/>
      <c r="AN76" s="163"/>
      <c r="AO76" s="163"/>
      <c r="AP76" s="163"/>
      <c r="AQ76" s="163"/>
      <c r="AR76" s="163"/>
      <c r="AS76" s="163"/>
      <c r="AT76" s="163"/>
      <c r="AU76" s="163"/>
      <c r="AV76" s="163"/>
      <c r="AW76" s="163"/>
      <c r="AX76" s="163"/>
      <c r="AY76" s="163"/>
      <c r="AZ76" s="163"/>
      <c r="BA76" s="163"/>
      <c r="BB76" s="163"/>
      <c r="BC76" s="163"/>
      <c r="BD76" s="163"/>
    </row>
    <row r="77" spans="1:56" s="161" customFormat="1" ht="13.5">
      <c r="A77" s="153" t="s">
        <v>437</v>
      </c>
      <c r="B77" s="154" t="s">
        <v>431</v>
      </c>
      <c r="C77" s="154" t="s">
        <v>52</v>
      </c>
      <c r="D77" s="155" t="s">
        <v>53</v>
      </c>
      <c r="E77" s="156">
        <v>1</v>
      </c>
      <c r="F77" s="157">
        <v>18</v>
      </c>
      <c r="G77" s="180"/>
      <c r="H77" s="158">
        <f t="shared" si="4"/>
        <v>0</v>
      </c>
      <c r="I77" s="159">
        <f t="shared" si="5"/>
        <v>0</v>
      </c>
      <c r="J77" s="159">
        <f t="shared" si="6"/>
        <v>0</v>
      </c>
      <c r="K77" s="159">
        <f t="shared" si="7"/>
        <v>0</v>
      </c>
      <c r="L77" s="160"/>
      <c r="N77" s="162"/>
      <c r="O77" s="162">
        <v>18</v>
      </c>
      <c r="P77" s="162"/>
      <c r="Q77" s="162"/>
      <c r="R77" s="162"/>
      <c r="S77" s="162"/>
      <c r="T77" s="162"/>
      <c r="U77" s="162"/>
      <c r="V77" s="162"/>
      <c r="W77" s="162">
        <v>18</v>
      </c>
      <c r="X77" s="162"/>
      <c r="Y77" s="154"/>
      <c r="Z77" s="154"/>
      <c r="AA77" s="154" t="s">
        <v>431</v>
      </c>
      <c r="AB77" s="154"/>
      <c r="AC77" s="154"/>
      <c r="AD77" s="154"/>
      <c r="AE77" s="154"/>
      <c r="AF77" s="163"/>
      <c r="AG77" s="163"/>
      <c r="AH77" s="163"/>
      <c r="AI77" s="163">
        <v>18</v>
      </c>
      <c r="AJ77" s="163"/>
      <c r="AK77" s="163"/>
      <c r="AL77" s="163"/>
      <c r="AM77" s="163"/>
      <c r="AN77" s="163"/>
      <c r="AO77" s="163"/>
      <c r="AP77" s="163"/>
      <c r="AQ77" s="163"/>
      <c r="AR77" s="163"/>
      <c r="AS77" s="163"/>
      <c r="AT77" s="163"/>
      <c r="AU77" s="163"/>
      <c r="AV77" s="163"/>
      <c r="AW77" s="163"/>
      <c r="AX77" s="163"/>
      <c r="AY77" s="163"/>
      <c r="AZ77" s="163"/>
      <c r="BA77" s="163"/>
      <c r="BB77" s="163"/>
      <c r="BC77" s="163"/>
      <c r="BD77" s="163"/>
    </row>
    <row r="78" spans="1:56" s="161" customFormat="1" ht="13.5">
      <c r="A78" s="153" t="s">
        <v>438</v>
      </c>
      <c r="B78" s="154" t="s">
        <v>431</v>
      </c>
      <c r="C78" s="154" t="s">
        <v>51</v>
      </c>
      <c r="D78" s="155" t="s">
        <v>53</v>
      </c>
      <c r="E78" s="156">
        <v>1</v>
      </c>
      <c r="F78" s="157">
        <v>18</v>
      </c>
      <c r="G78" s="180"/>
      <c r="H78" s="158">
        <f t="shared" si="4"/>
        <v>0</v>
      </c>
      <c r="I78" s="159">
        <f t="shared" si="5"/>
        <v>0</v>
      </c>
      <c r="J78" s="159">
        <f t="shared" si="6"/>
        <v>0</v>
      </c>
      <c r="K78" s="159">
        <f t="shared" si="7"/>
        <v>0</v>
      </c>
      <c r="L78" s="160"/>
      <c r="N78" s="162"/>
      <c r="O78" s="162">
        <v>18</v>
      </c>
      <c r="P78" s="162"/>
      <c r="Q78" s="162"/>
      <c r="R78" s="162"/>
      <c r="S78" s="162"/>
      <c r="T78" s="162"/>
      <c r="U78" s="162"/>
      <c r="V78" s="162"/>
      <c r="W78" s="162">
        <v>18</v>
      </c>
      <c r="X78" s="162"/>
      <c r="Y78" s="154"/>
      <c r="Z78" s="154"/>
      <c r="AA78" s="154" t="s">
        <v>431</v>
      </c>
      <c r="AB78" s="154"/>
      <c r="AC78" s="154"/>
      <c r="AD78" s="154"/>
      <c r="AE78" s="154"/>
      <c r="AF78" s="163"/>
      <c r="AG78" s="163"/>
      <c r="AH78" s="163"/>
      <c r="AI78" s="163">
        <v>18</v>
      </c>
      <c r="AJ78" s="163"/>
      <c r="AK78" s="163"/>
      <c r="AL78" s="163"/>
      <c r="AM78" s="163"/>
      <c r="AN78" s="163"/>
      <c r="AO78" s="163"/>
      <c r="AP78" s="163"/>
      <c r="AQ78" s="163"/>
      <c r="AR78" s="163"/>
      <c r="AS78" s="163"/>
      <c r="AT78" s="163"/>
      <c r="AU78" s="163"/>
      <c r="AV78" s="163"/>
      <c r="AW78" s="163"/>
      <c r="AX78" s="163"/>
      <c r="AY78" s="163"/>
      <c r="AZ78" s="163"/>
      <c r="BA78" s="163"/>
      <c r="BB78" s="163"/>
      <c r="BC78" s="163"/>
      <c r="BD78" s="163"/>
    </row>
    <row r="79" spans="1:56" s="6" customFormat="1" ht="13.5">
      <c r="A79" s="11" t="s">
        <v>305</v>
      </c>
      <c r="B79" s="28"/>
      <c r="C79" s="28" t="s">
        <v>52</v>
      </c>
      <c r="D79" s="29" t="s">
        <v>53</v>
      </c>
      <c r="E79" s="12">
        <v>1</v>
      </c>
      <c r="F79" s="80">
        <v>18</v>
      </c>
      <c r="G79" s="104"/>
      <c r="H79" s="83">
        <f t="shared" si="4"/>
        <v>0</v>
      </c>
      <c r="I79" s="21">
        <f t="shared" si="5"/>
        <v>0</v>
      </c>
      <c r="J79" s="21">
        <f t="shared" si="6"/>
        <v>0</v>
      </c>
      <c r="K79" s="21">
        <f t="shared" si="7"/>
        <v>0</v>
      </c>
      <c r="L79" s="13"/>
      <c r="N79" s="30"/>
      <c r="O79" s="30">
        <v>18</v>
      </c>
      <c r="P79" s="30"/>
      <c r="Q79" s="30"/>
      <c r="R79" s="30"/>
      <c r="S79" s="30"/>
      <c r="T79" s="30"/>
      <c r="U79" s="30"/>
      <c r="V79" s="30"/>
      <c r="W79" s="30">
        <v>18</v>
      </c>
      <c r="X79" s="30"/>
      <c r="Y79" s="28"/>
      <c r="Z79" s="28"/>
      <c r="AA79" s="28" t="s">
        <v>54</v>
      </c>
      <c r="AB79" s="28"/>
      <c r="AC79" s="28"/>
      <c r="AD79" s="28"/>
      <c r="AE79" s="28"/>
      <c r="AF79" s="32"/>
      <c r="AG79" s="32"/>
      <c r="AH79" s="32"/>
      <c r="AI79" s="32">
        <v>18</v>
      </c>
      <c r="AJ79" s="32"/>
      <c r="AK79" s="32"/>
      <c r="AL79" s="32"/>
      <c r="AM79" s="32"/>
      <c r="AN79" s="32"/>
      <c r="AO79" s="32"/>
      <c r="AP79" s="32"/>
      <c r="AQ79" s="32"/>
      <c r="AR79" s="32"/>
      <c r="AS79" s="32"/>
      <c r="AT79" s="32"/>
      <c r="AU79" s="32"/>
      <c r="AV79" s="32"/>
      <c r="AW79" s="32"/>
      <c r="AX79" s="32"/>
      <c r="AY79" s="32"/>
      <c r="AZ79" s="32"/>
      <c r="BA79" s="32"/>
      <c r="BB79" s="32"/>
      <c r="BC79" s="32"/>
      <c r="BD79" s="32"/>
    </row>
    <row r="80" spans="1:56" s="6" customFormat="1" ht="13.5" collapsed="1">
      <c r="A80" s="8" t="s">
        <v>118</v>
      </c>
      <c r="B80" s="37"/>
      <c r="C80" s="37"/>
      <c r="D80" s="37"/>
      <c r="E80" s="9"/>
      <c r="F80" s="79"/>
      <c r="G80" s="145"/>
      <c r="H80" s="82"/>
      <c r="I80" s="17"/>
      <c r="J80" s="17">
        <f t="shared" si="6"/>
        <v>0</v>
      </c>
      <c r="K80" s="17">
        <f t="shared" si="7"/>
        <v>0</v>
      </c>
      <c r="L80" s="10"/>
      <c r="M80" s="36"/>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row>
    <row r="81" spans="1:56" s="6" customFormat="1" ht="13.5">
      <c r="A81" s="11" t="s">
        <v>306</v>
      </c>
      <c r="B81" s="28"/>
      <c r="C81" s="28" t="s">
        <v>51</v>
      </c>
      <c r="D81" s="29" t="s">
        <v>47</v>
      </c>
      <c r="E81" s="12">
        <v>2</v>
      </c>
      <c r="F81" s="80">
        <v>20.5</v>
      </c>
      <c r="G81" s="104"/>
      <c r="H81" s="83">
        <f t="shared" si="4"/>
        <v>0</v>
      </c>
      <c r="I81" s="21">
        <f t="shared" si="5"/>
        <v>0</v>
      </c>
      <c r="J81" s="21">
        <f t="shared" si="6"/>
        <v>0</v>
      </c>
      <c r="K81" s="21">
        <f t="shared" si="7"/>
        <v>0</v>
      </c>
      <c r="L81" s="13"/>
      <c r="N81" s="30"/>
      <c r="O81" s="30">
        <v>20.5</v>
      </c>
      <c r="P81" s="30"/>
      <c r="Q81" s="30"/>
      <c r="R81" s="30"/>
      <c r="S81" s="30"/>
      <c r="T81" s="30"/>
      <c r="U81" s="30">
        <v>19.5</v>
      </c>
      <c r="V81" s="30"/>
      <c r="W81" s="30"/>
      <c r="X81" s="30">
        <v>1</v>
      </c>
      <c r="Y81" s="28"/>
      <c r="Z81" s="28"/>
      <c r="AA81" s="28" t="s">
        <v>48</v>
      </c>
      <c r="AB81" s="28"/>
      <c r="AC81" s="28"/>
      <c r="AD81" s="28"/>
      <c r="AE81" s="28"/>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row>
    <row r="82" spans="1:56" s="177" customFormat="1" ht="13.5">
      <c r="A82" s="168" t="s">
        <v>308</v>
      </c>
      <c r="B82" s="169" t="s">
        <v>443</v>
      </c>
      <c r="C82" s="169" t="s">
        <v>49</v>
      </c>
      <c r="D82" s="170" t="s">
        <v>47</v>
      </c>
      <c r="E82" s="171">
        <v>2</v>
      </c>
      <c r="F82" s="172">
        <v>20.5</v>
      </c>
      <c r="G82" s="173"/>
      <c r="H82" s="174">
        <f t="shared" si="4"/>
        <v>0</v>
      </c>
      <c r="I82" s="175">
        <f t="shared" si="5"/>
        <v>0</v>
      </c>
      <c r="J82" s="175">
        <f t="shared" si="6"/>
        <v>0</v>
      </c>
      <c r="K82" s="175">
        <f t="shared" si="7"/>
        <v>0</v>
      </c>
      <c r="L82" s="176"/>
      <c r="N82" s="178"/>
      <c r="O82" s="178">
        <v>20.5</v>
      </c>
      <c r="P82" s="178"/>
      <c r="Q82" s="178"/>
      <c r="R82" s="178"/>
      <c r="S82" s="178"/>
      <c r="T82" s="178"/>
      <c r="U82" s="178">
        <v>19.5</v>
      </c>
      <c r="V82" s="178"/>
      <c r="W82" s="178"/>
      <c r="X82" s="178">
        <v>1</v>
      </c>
      <c r="Y82" s="169"/>
      <c r="Z82" s="169"/>
      <c r="AA82" s="169" t="s">
        <v>444</v>
      </c>
      <c r="AB82" s="169"/>
      <c r="AC82" s="169"/>
      <c r="AD82" s="169"/>
      <c r="AE82" s="16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row>
    <row r="83" spans="1:56" s="177" customFormat="1" ht="13.5">
      <c r="A83" s="168" t="s">
        <v>309</v>
      </c>
      <c r="B83" s="169" t="s">
        <v>440</v>
      </c>
      <c r="C83" s="169" t="s">
        <v>50</v>
      </c>
      <c r="D83" s="170" t="s">
        <v>47</v>
      </c>
      <c r="E83" s="171">
        <v>2</v>
      </c>
      <c r="F83" s="172">
        <v>20.5</v>
      </c>
      <c r="G83" s="173"/>
      <c r="H83" s="174">
        <f t="shared" si="4"/>
        <v>0</v>
      </c>
      <c r="I83" s="175">
        <f t="shared" si="5"/>
        <v>0</v>
      </c>
      <c r="J83" s="175">
        <f t="shared" si="6"/>
        <v>0</v>
      </c>
      <c r="K83" s="175">
        <f t="shared" si="7"/>
        <v>0</v>
      </c>
      <c r="L83" s="176"/>
      <c r="N83" s="178"/>
      <c r="O83" s="178">
        <v>20.5</v>
      </c>
      <c r="P83" s="178"/>
      <c r="Q83" s="178"/>
      <c r="R83" s="178"/>
      <c r="S83" s="178"/>
      <c r="T83" s="178"/>
      <c r="U83" s="178">
        <v>19.5</v>
      </c>
      <c r="V83" s="178"/>
      <c r="W83" s="178"/>
      <c r="X83" s="178">
        <v>1</v>
      </c>
      <c r="Y83" s="169"/>
      <c r="Z83" s="169"/>
      <c r="AA83" s="169" t="s">
        <v>444</v>
      </c>
      <c r="AB83" s="169"/>
      <c r="AC83" s="169"/>
      <c r="AD83" s="169"/>
      <c r="AE83" s="16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row>
    <row r="84" spans="1:56" s="177" customFormat="1" ht="13.5">
      <c r="A84" s="168" t="s">
        <v>310</v>
      </c>
      <c r="B84" s="169" t="s">
        <v>440</v>
      </c>
      <c r="C84" s="169" t="s">
        <v>49</v>
      </c>
      <c r="D84" s="170" t="s">
        <v>47</v>
      </c>
      <c r="E84" s="171">
        <v>2</v>
      </c>
      <c r="F84" s="172">
        <v>20.5</v>
      </c>
      <c r="G84" s="173"/>
      <c r="H84" s="174">
        <f t="shared" si="4"/>
        <v>0</v>
      </c>
      <c r="I84" s="175">
        <f t="shared" si="5"/>
        <v>0</v>
      </c>
      <c r="J84" s="175">
        <f t="shared" si="6"/>
        <v>0</v>
      </c>
      <c r="K84" s="175">
        <f t="shared" si="7"/>
        <v>0</v>
      </c>
      <c r="L84" s="176"/>
      <c r="N84" s="178"/>
      <c r="O84" s="178">
        <v>20.5</v>
      </c>
      <c r="P84" s="178"/>
      <c r="Q84" s="178"/>
      <c r="R84" s="178"/>
      <c r="S84" s="178"/>
      <c r="T84" s="178"/>
      <c r="U84" s="178">
        <v>19.5</v>
      </c>
      <c r="V84" s="178"/>
      <c r="W84" s="178"/>
      <c r="X84" s="178">
        <v>1</v>
      </c>
      <c r="Y84" s="169"/>
      <c r="Z84" s="169"/>
      <c r="AA84" s="169" t="s">
        <v>444</v>
      </c>
      <c r="AB84" s="169"/>
      <c r="AC84" s="169"/>
      <c r="AD84" s="169"/>
      <c r="AE84" s="16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row>
    <row r="85" spans="1:56" s="177" customFormat="1" ht="13.5">
      <c r="A85" s="168" t="s">
        <v>311</v>
      </c>
      <c r="B85" s="169" t="s">
        <v>440</v>
      </c>
      <c r="C85" s="169" t="s">
        <v>50</v>
      </c>
      <c r="D85" s="170" t="s">
        <v>47</v>
      </c>
      <c r="E85" s="171">
        <v>2</v>
      </c>
      <c r="F85" s="172">
        <v>20.5</v>
      </c>
      <c r="G85" s="173"/>
      <c r="H85" s="174">
        <f t="shared" si="4"/>
        <v>0</v>
      </c>
      <c r="I85" s="175">
        <f t="shared" si="5"/>
        <v>0</v>
      </c>
      <c r="J85" s="175">
        <f t="shared" si="6"/>
        <v>0</v>
      </c>
      <c r="K85" s="175">
        <f t="shared" si="7"/>
        <v>0</v>
      </c>
      <c r="L85" s="176"/>
      <c r="N85" s="178"/>
      <c r="O85" s="178">
        <v>20.5</v>
      </c>
      <c r="P85" s="178"/>
      <c r="Q85" s="178"/>
      <c r="R85" s="178"/>
      <c r="S85" s="178"/>
      <c r="T85" s="178"/>
      <c r="U85" s="178">
        <v>19.5</v>
      </c>
      <c r="V85" s="178"/>
      <c r="W85" s="178"/>
      <c r="X85" s="178">
        <v>1</v>
      </c>
      <c r="Y85" s="169"/>
      <c r="Z85" s="169"/>
      <c r="AA85" s="169" t="s">
        <v>444</v>
      </c>
      <c r="AB85" s="169"/>
      <c r="AC85" s="169"/>
      <c r="AD85" s="169"/>
      <c r="AE85" s="16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row>
    <row r="86" spans="1:56" s="6" customFormat="1" ht="13.5">
      <c r="A86" s="11" t="s">
        <v>312</v>
      </c>
      <c r="B86" s="28"/>
      <c r="C86" s="28" t="s">
        <v>49</v>
      </c>
      <c r="D86" s="29" t="s">
        <v>47</v>
      </c>
      <c r="E86" s="12">
        <v>2</v>
      </c>
      <c r="F86" s="80">
        <v>20.5</v>
      </c>
      <c r="G86" s="104"/>
      <c r="H86" s="83">
        <f t="shared" si="4"/>
        <v>0</v>
      </c>
      <c r="I86" s="21">
        <f t="shared" si="5"/>
        <v>0</v>
      </c>
      <c r="J86" s="21">
        <f t="shared" si="6"/>
        <v>0</v>
      </c>
      <c r="K86" s="21">
        <f t="shared" si="7"/>
        <v>0</v>
      </c>
      <c r="L86" s="13"/>
      <c r="N86" s="30"/>
      <c r="O86" s="30">
        <v>20.5</v>
      </c>
      <c r="P86" s="30"/>
      <c r="Q86" s="30"/>
      <c r="R86" s="30"/>
      <c r="S86" s="30"/>
      <c r="T86" s="30"/>
      <c r="U86" s="30">
        <v>19.5</v>
      </c>
      <c r="V86" s="30"/>
      <c r="W86" s="30"/>
      <c r="X86" s="30">
        <v>1</v>
      </c>
      <c r="Y86" s="28"/>
      <c r="Z86" s="28"/>
      <c r="AA86" s="28" t="s">
        <v>48</v>
      </c>
      <c r="AB86" s="28"/>
      <c r="AC86" s="28"/>
      <c r="AD86" s="28"/>
      <c r="AE86" s="28"/>
      <c r="AF86" s="32">
        <v>20.5</v>
      </c>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row>
    <row r="87" spans="1:56" s="6" customFormat="1" ht="13.5">
      <c r="A87" s="11" t="s">
        <v>313</v>
      </c>
      <c r="B87" s="28"/>
      <c r="C87" s="28" t="s">
        <v>50</v>
      </c>
      <c r="D87" s="29" t="s">
        <v>47</v>
      </c>
      <c r="E87" s="12">
        <v>2</v>
      </c>
      <c r="F87" s="80">
        <v>20.5</v>
      </c>
      <c r="G87" s="104"/>
      <c r="H87" s="83">
        <f t="shared" si="4"/>
        <v>0</v>
      </c>
      <c r="I87" s="21">
        <f t="shared" si="5"/>
        <v>0</v>
      </c>
      <c r="J87" s="21">
        <f t="shared" si="6"/>
        <v>0</v>
      </c>
      <c r="K87" s="21">
        <f t="shared" si="7"/>
        <v>0</v>
      </c>
      <c r="L87" s="13"/>
      <c r="N87" s="30"/>
      <c r="O87" s="30">
        <v>20.5</v>
      </c>
      <c r="P87" s="30"/>
      <c r="Q87" s="30"/>
      <c r="R87" s="30"/>
      <c r="S87" s="30"/>
      <c r="T87" s="30"/>
      <c r="U87" s="30">
        <v>19.5</v>
      </c>
      <c r="V87" s="30"/>
      <c r="W87" s="30"/>
      <c r="X87" s="30">
        <v>1</v>
      </c>
      <c r="Y87" s="28"/>
      <c r="Z87" s="28"/>
      <c r="AA87" s="28" t="s">
        <v>48</v>
      </c>
      <c r="AB87" s="28"/>
      <c r="AC87" s="28"/>
      <c r="AD87" s="28"/>
      <c r="AE87" s="28"/>
      <c r="AF87" s="32"/>
      <c r="AG87" s="32">
        <v>20.5</v>
      </c>
      <c r="AH87" s="32"/>
      <c r="AI87" s="32"/>
      <c r="AJ87" s="32"/>
      <c r="AK87" s="32"/>
      <c r="AL87" s="32"/>
      <c r="AM87" s="32"/>
      <c r="AN87" s="32"/>
      <c r="AO87" s="32"/>
      <c r="AP87" s="32"/>
      <c r="AQ87" s="32"/>
      <c r="AR87" s="32"/>
      <c r="AS87" s="32"/>
      <c r="AT87" s="32"/>
      <c r="AU87" s="32"/>
      <c r="AV87" s="32"/>
      <c r="AW87" s="32"/>
      <c r="AX87" s="32"/>
      <c r="AY87" s="32"/>
      <c r="AZ87" s="32"/>
      <c r="BA87" s="32"/>
      <c r="BB87" s="32"/>
      <c r="BC87" s="32"/>
      <c r="BD87" s="32"/>
    </row>
    <row r="88" spans="1:56" s="177" customFormat="1" ht="13.5">
      <c r="A88" s="168" t="s">
        <v>314</v>
      </c>
      <c r="B88" s="169" t="s">
        <v>439</v>
      </c>
      <c r="C88" s="169" t="s">
        <v>307</v>
      </c>
      <c r="D88" s="170" t="s">
        <v>47</v>
      </c>
      <c r="E88" s="171">
        <v>2</v>
      </c>
      <c r="F88" s="172">
        <v>20.5</v>
      </c>
      <c r="G88" s="173"/>
      <c r="H88" s="174">
        <f t="shared" si="4"/>
        <v>0</v>
      </c>
      <c r="I88" s="175">
        <f t="shared" si="5"/>
        <v>0</v>
      </c>
      <c r="J88" s="175">
        <f t="shared" si="6"/>
        <v>0</v>
      </c>
      <c r="K88" s="175">
        <f t="shared" si="7"/>
        <v>0</v>
      </c>
      <c r="L88" s="176"/>
      <c r="N88" s="178"/>
      <c r="O88" s="178"/>
      <c r="P88" s="178">
        <v>20.5</v>
      </c>
      <c r="Q88" s="178"/>
      <c r="R88" s="178"/>
      <c r="S88" s="178"/>
      <c r="T88" s="178"/>
      <c r="U88" s="178">
        <v>19.5</v>
      </c>
      <c r="V88" s="178"/>
      <c r="W88" s="178"/>
      <c r="X88" s="178">
        <v>1</v>
      </c>
      <c r="Y88" s="169"/>
      <c r="Z88" s="169"/>
      <c r="AA88" s="169" t="s">
        <v>444</v>
      </c>
      <c r="AB88" s="169"/>
      <c r="AC88" s="169"/>
      <c r="AD88" s="169"/>
      <c r="AE88" s="169"/>
      <c r="AF88" s="179"/>
      <c r="AG88" s="179"/>
      <c r="AH88" s="179"/>
      <c r="AI88" s="179">
        <v>20.5</v>
      </c>
      <c r="AJ88" s="179"/>
      <c r="AK88" s="179"/>
      <c r="AL88" s="179"/>
      <c r="AM88" s="179"/>
      <c r="AN88" s="179"/>
      <c r="AO88" s="179"/>
      <c r="AP88" s="179"/>
      <c r="AQ88" s="179"/>
      <c r="AR88" s="179"/>
      <c r="AS88" s="179"/>
      <c r="AT88" s="179"/>
      <c r="AU88" s="179"/>
      <c r="AV88" s="179"/>
      <c r="AW88" s="179"/>
      <c r="AX88" s="179"/>
      <c r="AY88" s="179"/>
      <c r="AZ88" s="179"/>
      <c r="BA88" s="179"/>
      <c r="BB88" s="179"/>
      <c r="BC88" s="179"/>
      <c r="BD88" s="179"/>
    </row>
    <row r="89" spans="1:56" s="6" customFormat="1" ht="13.5">
      <c r="A89" s="11" t="s">
        <v>627</v>
      </c>
      <c r="B89" s="28"/>
      <c r="C89" s="28" t="s">
        <v>628</v>
      </c>
      <c r="D89" s="29" t="s">
        <v>47</v>
      </c>
      <c r="E89" s="12">
        <v>2</v>
      </c>
      <c r="F89" s="80">
        <v>20.5</v>
      </c>
      <c r="G89" s="104"/>
      <c r="H89" s="83">
        <f t="shared" si="4"/>
        <v>0</v>
      </c>
      <c r="I89" s="21">
        <f t="shared" si="5"/>
        <v>0</v>
      </c>
      <c r="J89" s="21">
        <f t="shared" si="6"/>
        <v>0</v>
      </c>
      <c r="K89" s="21">
        <f t="shared" si="7"/>
        <v>0</v>
      </c>
      <c r="L89" s="13"/>
      <c r="N89" s="30"/>
      <c r="O89" s="30"/>
      <c r="P89" s="30">
        <v>20.5</v>
      </c>
      <c r="Q89" s="30"/>
      <c r="R89" s="30"/>
      <c r="S89" s="30"/>
      <c r="T89" s="30"/>
      <c r="U89" s="30">
        <v>19.5</v>
      </c>
      <c r="V89" s="30"/>
      <c r="W89" s="30"/>
      <c r="X89" s="30">
        <v>1</v>
      </c>
      <c r="Y89" s="28"/>
      <c r="Z89" s="28"/>
      <c r="AA89" s="28" t="s">
        <v>629</v>
      </c>
      <c r="AB89" s="28"/>
      <c r="AC89" s="28"/>
      <c r="AD89" s="28"/>
      <c r="AE89" s="28"/>
      <c r="AF89" s="32"/>
      <c r="AG89" s="32"/>
      <c r="AH89" s="32"/>
      <c r="AI89" s="32">
        <v>20.5</v>
      </c>
      <c r="AJ89" s="32"/>
      <c r="AK89" s="32"/>
      <c r="AL89" s="32"/>
      <c r="AM89" s="32"/>
      <c r="AN89" s="32"/>
      <c r="AO89" s="32"/>
      <c r="AP89" s="32"/>
      <c r="AQ89" s="32"/>
      <c r="AR89" s="32"/>
      <c r="AS89" s="32"/>
      <c r="AT89" s="32"/>
      <c r="AU89" s="32"/>
      <c r="AV89" s="32"/>
      <c r="AW89" s="32"/>
      <c r="AX89" s="32"/>
      <c r="AY89" s="32"/>
      <c r="AZ89" s="32"/>
      <c r="BA89" s="32"/>
      <c r="BB89" s="32"/>
      <c r="BC89" s="32"/>
      <c r="BD89" s="32"/>
    </row>
    <row r="90" spans="1:56" s="6" customFormat="1" ht="13.5">
      <c r="A90" s="11" t="s">
        <v>316</v>
      </c>
      <c r="B90" s="28"/>
      <c r="C90" s="28" t="s">
        <v>307</v>
      </c>
      <c r="D90" s="29" t="s">
        <v>47</v>
      </c>
      <c r="E90" s="12">
        <v>2</v>
      </c>
      <c r="F90" s="80">
        <v>20.5</v>
      </c>
      <c r="G90" s="104"/>
      <c r="H90" s="83">
        <f t="shared" si="4"/>
        <v>0</v>
      </c>
      <c r="I90" s="21">
        <f t="shared" si="5"/>
        <v>0</v>
      </c>
      <c r="J90" s="21">
        <f t="shared" si="6"/>
        <v>0</v>
      </c>
      <c r="K90" s="21">
        <f t="shared" si="7"/>
        <v>0</v>
      </c>
      <c r="L90" s="13"/>
      <c r="N90" s="30"/>
      <c r="O90" s="30"/>
      <c r="P90" s="30">
        <v>20.5</v>
      </c>
      <c r="Q90" s="30"/>
      <c r="R90" s="30"/>
      <c r="S90" s="30"/>
      <c r="T90" s="30"/>
      <c r="U90" s="30">
        <v>19.5</v>
      </c>
      <c r="V90" s="30"/>
      <c r="W90" s="30"/>
      <c r="X90" s="30">
        <v>1</v>
      </c>
      <c r="Y90" s="28"/>
      <c r="Z90" s="28"/>
      <c r="AA90" s="28" t="s">
        <v>48</v>
      </c>
      <c r="AB90" s="28"/>
      <c r="AC90" s="28"/>
      <c r="AD90" s="28"/>
      <c r="AE90" s="28"/>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row>
    <row r="91" spans="1:56" s="177" customFormat="1" ht="13.5">
      <c r="A91" s="168" t="s">
        <v>562</v>
      </c>
      <c r="B91" s="169" t="s">
        <v>445</v>
      </c>
      <c r="C91" s="169" t="s">
        <v>446</v>
      </c>
      <c r="D91" s="170" t="s">
        <v>47</v>
      </c>
      <c r="E91" s="171">
        <v>2</v>
      </c>
      <c r="F91" s="172">
        <v>20.5</v>
      </c>
      <c r="G91" s="173"/>
      <c r="H91" s="174">
        <f t="shared" si="4"/>
        <v>0</v>
      </c>
      <c r="I91" s="175">
        <f t="shared" si="5"/>
        <v>0</v>
      </c>
      <c r="J91" s="175">
        <f t="shared" si="6"/>
        <v>0</v>
      </c>
      <c r="K91" s="175">
        <f t="shared" si="7"/>
        <v>0</v>
      </c>
      <c r="L91" s="176"/>
      <c r="N91" s="178"/>
      <c r="O91" s="178"/>
      <c r="P91" s="178">
        <v>20.5</v>
      </c>
      <c r="Q91" s="178"/>
      <c r="R91" s="178"/>
      <c r="S91" s="178"/>
      <c r="T91" s="178"/>
      <c r="U91" s="178">
        <v>19.5</v>
      </c>
      <c r="V91" s="178"/>
      <c r="W91" s="178"/>
      <c r="X91" s="178">
        <v>1</v>
      </c>
      <c r="Y91" s="169"/>
      <c r="Z91" s="169"/>
      <c r="AA91" s="169" t="s">
        <v>444</v>
      </c>
      <c r="AB91" s="169"/>
      <c r="AC91" s="169"/>
      <c r="AD91" s="169"/>
      <c r="AE91" s="169"/>
      <c r="AF91" s="179"/>
      <c r="AG91" s="179"/>
      <c r="AH91" s="179"/>
      <c r="AI91" s="179">
        <v>20.5</v>
      </c>
      <c r="AJ91" s="179"/>
      <c r="AK91" s="179"/>
      <c r="AL91" s="179"/>
      <c r="AM91" s="179"/>
      <c r="AN91" s="179"/>
      <c r="AO91" s="179"/>
      <c r="AP91" s="179"/>
      <c r="AQ91" s="179"/>
      <c r="AR91" s="179"/>
      <c r="AS91" s="179"/>
      <c r="AT91" s="179"/>
      <c r="AU91" s="179"/>
      <c r="AV91" s="179"/>
      <c r="AW91" s="179"/>
      <c r="AX91" s="179"/>
      <c r="AY91" s="179"/>
      <c r="AZ91" s="179"/>
      <c r="BA91" s="179"/>
      <c r="BB91" s="179"/>
      <c r="BC91" s="179"/>
      <c r="BD91" s="179"/>
    </row>
    <row r="92" spans="1:56" s="6" customFormat="1" ht="13.5">
      <c r="A92" s="11" t="s">
        <v>490</v>
      </c>
      <c r="B92" s="28"/>
      <c r="C92" s="28" t="s">
        <v>307</v>
      </c>
      <c r="D92" s="29" t="s">
        <v>47</v>
      </c>
      <c r="E92" s="12">
        <v>2</v>
      </c>
      <c r="F92" s="80">
        <v>20.5</v>
      </c>
      <c r="G92" s="104"/>
      <c r="H92" s="83">
        <f t="shared" si="4"/>
        <v>0</v>
      </c>
      <c r="I92" s="21">
        <f t="shared" si="5"/>
        <v>0</v>
      </c>
      <c r="J92" s="21">
        <f t="shared" si="6"/>
        <v>0</v>
      </c>
      <c r="K92" s="21">
        <f t="shared" si="7"/>
        <v>0</v>
      </c>
      <c r="L92" s="13"/>
      <c r="N92" s="30"/>
      <c r="O92" s="30"/>
      <c r="P92" s="30">
        <v>20.5</v>
      </c>
      <c r="Q92" s="30"/>
      <c r="R92" s="30"/>
      <c r="S92" s="30"/>
      <c r="T92" s="30"/>
      <c r="U92" s="30">
        <v>19.5</v>
      </c>
      <c r="V92" s="30"/>
      <c r="W92" s="30"/>
      <c r="X92" s="30">
        <v>1</v>
      </c>
      <c r="Y92" s="28"/>
      <c r="Z92" s="28"/>
      <c r="AA92" s="28" t="s">
        <v>48</v>
      </c>
      <c r="AB92" s="28"/>
      <c r="AC92" s="28"/>
      <c r="AD92" s="28"/>
      <c r="AE92" s="28"/>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row>
    <row r="93" spans="1:56" s="6" customFormat="1" ht="13.5">
      <c r="A93" s="11" t="s">
        <v>491</v>
      </c>
      <c r="B93" s="28"/>
      <c r="C93" s="28" t="s">
        <v>52</v>
      </c>
      <c r="D93" s="29" t="s">
        <v>47</v>
      </c>
      <c r="E93" s="12">
        <v>2</v>
      </c>
      <c r="F93" s="80">
        <v>20.5</v>
      </c>
      <c r="G93" s="104"/>
      <c r="H93" s="83">
        <f t="shared" si="4"/>
        <v>0</v>
      </c>
      <c r="I93" s="21">
        <f t="shared" si="5"/>
        <v>0</v>
      </c>
      <c r="J93" s="21">
        <f t="shared" si="6"/>
        <v>0</v>
      </c>
      <c r="K93" s="21">
        <f t="shared" si="7"/>
        <v>0</v>
      </c>
      <c r="L93" s="13"/>
      <c r="N93" s="30"/>
      <c r="O93" s="30">
        <v>20.5</v>
      </c>
      <c r="P93" s="30"/>
      <c r="Q93" s="30"/>
      <c r="R93" s="30"/>
      <c r="S93" s="30"/>
      <c r="T93" s="30"/>
      <c r="U93" s="30">
        <v>19.5</v>
      </c>
      <c r="V93" s="30"/>
      <c r="W93" s="30"/>
      <c r="X93" s="30">
        <v>1</v>
      </c>
      <c r="Y93" s="28"/>
      <c r="Z93" s="28"/>
      <c r="AA93" s="28"/>
      <c r="AB93" s="28"/>
      <c r="AC93" s="28"/>
      <c r="AD93" s="28"/>
      <c r="AE93" s="28"/>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row>
    <row r="94" spans="1:56" s="6" customFormat="1" ht="13.5">
      <c r="A94" s="11" t="s">
        <v>492</v>
      </c>
      <c r="B94" s="28"/>
      <c r="C94" s="28" t="s">
        <v>49</v>
      </c>
      <c r="D94" s="29" t="s">
        <v>47</v>
      </c>
      <c r="E94" s="12">
        <v>2</v>
      </c>
      <c r="F94" s="80">
        <v>20.5</v>
      </c>
      <c r="G94" s="104"/>
      <c r="H94" s="83">
        <f t="shared" si="4"/>
        <v>0</v>
      </c>
      <c r="I94" s="21">
        <f t="shared" si="5"/>
        <v>0</v>
      </c>
      <c r="J94" s="21">
        <f t="shared" si="6"/>
        <v>0</v>
      </c>
      <c r="K94" s="21">
        <f t="shared" si="7"/>
        <v>0</v>
      </c>
      <c r="L94" s="13"/>
      <c r="N94" s="30"/>
      <c r="O94" s="30">
        <v>20.5</v>
      </c>
      <c r="P94" s="30"/>
      <c r="Q94" s="30"/>
      <c r="R94" s="30"/>
      <c r="S94" s="30"/>
      <c r="T94" s="30"/>
      <c r="U94" s="30">
        <v>19.5</v>
      </c>
      <c r="V94" s="30"/>
      <c r="W94" s="30"/>
      <c r="X94" s="30">
        <v>1</v>
      </c>
      <c r="Y94" s="28"/>
      <c r="Z94" s="28"/>
      <c r="AA94" s="28"/>
      <c r="AB94" s="28"/>
      <c r="AC94" s="28"/>
      <c r="AD94" s="28"/>
      <c r="AE94" s="28"/>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row>
    <row r="95" spans="1:56" s="6" customFormat="1" ht="13.5">
      <c r="A95" s="11" t="s">
        <v>493</v>
      </c>
      <c r="B95" s="28"/>
      <c r="C95" s="28" t="s">
        <v>50</v>
      </c>
      <c r="D95" s="29" t="s">
        <v>47</v>
      </c>
      <c r="E95" s="12">
        <v>2</v>
      </c>
      <c r="F95" s="80">
        <v>20.5</v>
      </c>
      <c r="G95" s="104"/>
      <c r="H95" s="83">
        <f t="shared" si="4"/>
        <v>0</v>
      </c>
      <c r="I95" s="21">
        <f t="shared" si="5"/>
        <v>0</v>
      </c>
      <c r="J95" s="21">
        <f t="shared" si="6"/>
        <v>0</v>
      </c>
      <c r="K95" s="21">
        <f t="shared" si="7"/>
        <v>0</v>
      </c>
      <c r="L95" s="13"/>
      <c r="N95" s="30"/>
      <c r="O95" s="30">
        <v>20.5</v>
      </c>
      <c r="P95" s="30"/>
      <c r="Q95" s="30"/>
      <c r="R95" s="30"/>
      <c r="S95" s="30"/>
      <c r="T95" s="30"/>
      <c r="U95" s="30">
        <v>19.5</v>
      </c>
      <c r="V95" s="30"/>
      <c r="W95" s="30"/>
      <c r="X95" s="30">
        <v>1</v>
      </c>
      <c r="Y95" s="28"/>
      <c r="Z95" s="28"/>
      <c r="AA95" s="28"/>
      <c r="AB95" s="28"/>
      <c r="AC95" s="28"/>
      <c r="AD95" s="28"/>
      <c r="AE95" s="28"/>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row>
    <row r="96" spans="1:56" s="6" customFormat="1" ht="13.5">
      <c r="A96" s="11" t="s">
        <v>494</v>
      </c>
      <c r="B96" s="28"/>
      <c r="C96" s="28" t="s">
        <v>50</v>
      </c>
      <c r="D96" s="29" t="s">
        <v>47</v>
      </c>
      <c r="E96" s="12">
        <v>2</v>
      </c>
      <c r="F96" s="80">
        <v>20.5</v>
      </c>
      <c r="G96" s="104"/>
      <c r="H96" s="83">
        <f t="shared" si="4"/>
        <v>0</v>
      </c>
      <c r="I96" s="21">
        <f t="shared" si="5"/>
        <v>0</v>
      </c>
      <c r="J96" s="21">
        <f t="shared" si="6"/>
        <v>0</v>
      </c>
      <c r="K96" s="21">
        <f t="shared" si="7"/>
        <v>0</v>
      </c>
      <c r="L96" s="13"/>
      <c r="N96" s="30"/>
      <c r="O96" s="30">
        <v>20.5</v>
      </c>
      <c r="P96" s="30"/>
      <c r="Q96" s="30"/>
      <c r="R96" s="30"/>
      <c r="S96" s="30"/>
      <c r="T96" s="30"/>
      <c r="U96" s="30">
        <v>19.5</v>
      </c>
      <c r="V96" s="30"/>
      <c r="W96" s="30"/>
      <c r="X96" s="30">
        <v>1</v>
      </c>
      <c r="Y96" s="28"/>
      <c r="Z96" s="28"/>
      <c r="AA96" s="28"/>
      <c r="AB96" s="28"/>
      <c r="AC96" s="28"/>
      <c r="AD96" s="28"/>
      <c r="AE96" s="28"/>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row>
    <row r="97" spans="1:56" s="6" customFormat="1" ht="13.5">
      <c r="A97" s="11" t="s">
        <v>495</v>
      </c>
      <c r="B97" s="28"/>
      <c r="C97" s="28" t="s">
        <v>52</v>
      </c>
      <c r="D97" s="29" t="s">
        <v>47</v>
      </c>
      <c r="E97" s="12">
        <v>2</v>
      </c>
      <c r="F97" s="80">
        <v>20.5</v>
      </c>
      <c r="G97" s="104"/>
      <c r="H97" s="83">
        <f t="shared" si="4"/>
        <v>0</v>
      </c>
      <c r="I97" s="21">
        <f t="shared" si="5"/>
        <v>0</v>
      </c>
      <c r="J97" s="21">
        <f t="shared" si="6"/>
        <v>0</v>
      </c>
      <c r="K97" s="21">
        <f t="shared" si="7"/>
        <v>0</v>
      </c>
      <c r="L97" s="13"/>
      <c r="N97" s="30"/>
      <c r="O97" s="30"/>
      <c r="P97" s="30"/>
      <c r="Q97" s="30">
        <v>20.5</v>
      </c>
      <c r="R97" s="30"/>
      <c r="S97" s="30"/>
      <c r="T97" s="30"/>
      <c r="U97" s="30">
        <v>19.5</v>
      </c>
      <c r="V97" s="30"/>
      <c r="W97" s="30"/>
      <c r="X97" s="30">
        <v>1</v>
      </c>
      <c r="Y97" s="28"/>
      <c r="Z97" s="28"/>
      <c r="AA97" s="28"/>
      <c r="AB97" s="28" t="s">
        <v>55</v>
      </c>
      <c r="AC97" s="28"/>
      <c r="AD97" s="28"/>
      <c r="AE97" s="28"/>
      <c r="AF97" s="32"/>
      <c r="AG97" s="32"/>
      <c r="AH97" s="32"/>
      <c r="AI97" s="32"/>
      <c r="AJ97" s="32"/>
      <c r="AK97" s="32"/>
      <c r="AL97" s="32"/>
      <c r="AM97" s="32"/>
      <c r="AN97" s="32"/>
      <c r="AO97" s="32"/>
      <c r="AP97" s="32"/>
      <c r="AQ97" s="32"/>
      <c r="AR97" s="32"/>
      <c r="AS97" s="32"/>
      <c r="AT97" s="32"/>
      <c r="AU97" s="32"/>
      <c r="AV97" s="32"/>
      <c r="AW97" s="32">
        <v>22</v>
      </c>
      <c r="AX97" s="32"/>
      <c r="AY97" s="32"/>
      <c r="AZ97" s="32"/>
      <c r="BA97" s="32"/>
      <c r="BB97" s="32"/>
      <c r="BC97" s="32"/>
      <c r="BD97" s="32"/>
    </row>
    <row r="98" spans="1:56" s="6" customFormat="1" ht="13.5">
      <c r="A98" s="11" t="s">
        <v>496</v>
      </c>
      <c r="B98" s="28"/>
      <c r="C98" s="28" t="s">
        <v>49</v>
      </c>
      <c r="D98" s="29" t="s">
        <v>47</v>
      </c>
      <c r="E98" s="12">
        <v>2</v>
      </c>
      <c r="F98" s="80">
        <v>20.5</v>
      </c>
      <c r="G98" s="104"/>
      <c r="H98" s="83">
        <f t="shared" si="4"/>
        <v>0</v>
      </c>
      <c r="I98" s="21">
        <f t="shared" si="5"/>
        <v>0</v>
      </c>
      <c r="J98" s="21">
        <f t="shared" si="6"/>
        <v>0</v>
      </c>
      <c r="K98" s="21">
        <f t="shared" si="7"/>
        <v>0</v>
      </c>
      <c r="L98" s="13"/>
      <c r="N98" s="30"/>
      <c r="O98" s="30"/>
      <c r="P98" s="30">
        <v>20.5</v>
      </c>
      <c r="Q98" s="30"/>
      <c r="R98" s="30"/>
      <c r="S98" s="30"/>
      <c r="T98" s="30"/>
      <c r="U98" s="30"/>
      <c r="V98" s="30"/>
      <c r="W98" s="30"/>
      <c r="X98" s="30"/>
      <c r="Y98" s="28"/>
      <c r="Z98" s="28"/>
      <c r="AA98" s="28"/>
      <c r="AB98" s="28" t="s">
        <v>55</v>
      </c>
      <c r="AC98" s="28"/>
      <c r="AD98" s="28"/>
      <c r="AE98" s="28"/>
      <c r="AF98" s="32"/>
      <c r="AG98" s="32"/>
      <c r="AH98" s="32">
        <v>6</v>
      </c>
      <c r="AI98" s="32"/>
      <c r="AJ98" s="32"/>
      <c r="AK98" s="32"/>
      <c r="AL98" s="32"/>
      <c r="AM98" s="32"/>
      <c r="AN98" s="32"/>
      <c r="AO98" s="32"/>
      <c r="AP98" s="32"/>
      <c r="AQ98" s="32"/>
      <c r="AR98" s="32"/>
      <c r="AS98" s="32"/>
      <c r="AT98" s="32"/>
      <c r="AU98" s="32"/>
      <c r="AV98" s="32"/>
      <c r="AW98" s="32">
        <v>16</v>
      </c>
      <c r="AX98" s="32"/>
      <c r="AY98" s="32"/>
      <c r="AZ98" s="32"/>
      <c r="BA98" s="32"/>
      <c r="BB98" s="32"/>
      <c r="BC98" s="32"/>
      <c r="BD98" s="32"/>
    </row>
    <row r="99" spans="1:56" s="161" customFormat="1" ht="13.5">
      <c r="A99" s="153" t="s">
        <v>497</v>
      </c>
      <c r="B99" s="154" t="s">
        <v>46</v>
      </c>
      <c r="C99" s="154" t="s">
        <v>630</v>
      </c>
      <c r="D99" s="155" t="s">
        <v>56</v>
      </c>
      <c r="E99" s="156">
        <v>2</v>
      </c>
      <c r="F99" s="157">
        <v>20.5</v>
      </c>
      <c r="G99" s="180"/>
      <c r="H99" s="158">
        <f t="shared" si="4"/>
        <v>0</v>
      </c>
      <c r="I99" s="159">
        <f t="shared" si="5"/>
        <v>0</v>
      </c>
      <c r="J99" s="159">
        <f t="shared" si="6"/>
        <v>0</v>
      </c>
      <c r="K99" s="159">
        <f t="shared" si="7"/>
        <v>0</v>
      </c>
      <c r="L99" s="160"/>
      <c r="N99" s="162"/>
      <c r="O99" s="162"/>
      <c r="P99" s="162">
        <v>20.5</v>
      </c>
      <c r="Q99" s="162"/>
      <c r="R99" s="162"/>
      <c r="S99" s="162"/>
      <c r="T99" s="162"/>
      <c r="U99" s="162"/>
      <c r="V99" s="162">
        <v>19.5</v>
      </c>
      <c r="W99" s="162"/>
      <c r="X99" s="162">
        <v>1</v>
      </c>
      <c r="Y99" s="154"/>
      <c r="Z99" s="154"/>
      <c r="AA99" s="154"/>
      <c r="AB99" s="154" t="s">
        <v>55</v>
      </c>
      <c r="AC99" s="154"/>
      <c r="AD99" s="154"/>
      <c r="AE99" s="154"/>
      <c r="AF99" s="163"/>
      <c r="AG99" s="163"/>
      <c r="AH99" s="163"/>
      <c r="AI99" s="163"/>
      <c r="AJ99" s="163"/>
      <c r="AK99" s="163"/>
      <c r="AL99" s="163"/>
      <c r="AM99" s="163"/>
      <c r="AN99" s="163"/>
      <c r="AO99" s="163"/>
      <c r="AP99" s="163"/>
      <c r="AQ99" s="163"/>
      <c r="AR99" s="163"/>
      <c r="AS99" s="163"/>
      <c r="AT99" s="163"/>
      <c r="AU99" s="163"/>
      <c r="AV99" s="163"/>
      <c r="AW99" s="163">
        <v>3</v>
      </c>
      <c r="AX99" s="163"/>
      <c r="AY99" s="163"/>
      <c r="AZ99" s="163"/>
      <c r="BA99" s="163"/>
      <c r="BB99" s="163"/>
      <c r="BC99" s="163"/>
      <c r="BD99" s="163"/>
    </row>
    <row r="100" spans="1:56" s="161" customFormat="1" ht="13.5">
      <c r="A100" s="153" t="s">
        <v>498</v>
      </c>
      <c r="B100" s="154" t="s">
        <v>46</v>
      </c>
      <c r="C100" s="154" t="s">
        <v>631</v>
      </c>
      <c r="D100" s="155" t="s">
        <v>56</v>
      </c>
      <c r="E100" s="156">
        <v>2</v>
      </c>
      <c r="F100" s="157">
        <v>20.5</v>
      </c>
      <c r="G100" s="180"/>
      <c r="H100" s="158">
        <f t="shared" si="4"/>
        <v>0</v>
      </c>
      <c r="I100" s="159">
        <f t="shared" si="5"/>
        <v>0</v>
      </c>
      <c r="J100" s="159">
        <f t="shared" si="6"/>
        <v>0</v>
      </c>
      <c r="K100" s="159">
        <f t="shared" si="7"/>
        <v>0</v>
      </c>
      <c r="L100" s="160"/>
      <c r="N100" s="162"/>
      <c r="O100" s="162"/>
      <c r="P100" s="162">
        <v>20.5</v>
      </c>
      <c r="Q100" s="162"/>
      <c r="R100" s="162"/>
      <c r="S100" s="162"/>
      <c r="T100" s="162"/>
      <c r="U100" s="162"/>
      <c r="V100" s="162">
        <v>19.5</v>
      </c>
      <c r="W100" s="162"/>
      <c r="X100" s="162">
        <v>1</v>
      </c>
      <c r="Y100" s="154"/>
      <c r="Z100" s="154"/>
      <c r="AA100" s="154"/>
      <c r="AB100" s="154" t="s">
        <v>55</v>
      </c>
      <c r="AC100" s="154"/>
      <c r="AD100" s="154"/>
      <c r="AE100" s="154"/>
      <c r="AF100" s="163"/>
      <c r="AG100" s="163"/>
      <c r="AH100" s="163"/>
      <c r="AI100" s="163"/>
      <c r="AJ100" s="163"/>
      <c r="AK100" s="163"/>
      <c r="AL100" s="163"/>
      <c r="AM100" s="163"/>
      <c r="AN100" s="163"/>
      <c r="AO100" s="163"/>
      <c r="AP100" s="163"/>
      <c r="AQ100" s="163"/>
      <c r="AR100" s="163"/>
      <c r="AS100" s="163"/>
      <c r="AT100" s="163"/>
      <c r="AU100" s="163"/>
      <c r="AV100" s="163"/>
      <c r="AW100" s="163">
        <v>3</v>
      </c>
      <c r="AX100" s="163"/>
      <c r="AY100" s="163"/>
      <c r="AZ100" s="163"/>
      <c r="BA100" s="163"/>
      <c r="BB100" s="163"/>
      <c r="BC100" s="163"/>
      <c r="BD100" s="163"/>
    </row>
    <row r="101" spans="1:56" s="6" customFormat="1" ht="13.5">
      <c r="A101" s="11" t="s">
        <v>499</v>
      </c>
      <c r="B101" s="28"/>
      <c r="C101" s="28" t="s">
        <v>51</v>
      </c>
      <c r="D101" s="29" t="s">
        <v>47</v>
      </c>
      <c r="E101" s="12">
        <v>2</v>
      </c>
      <c r="F101" s="80">
        <v>20.5</v>
      </c>
      <c r="G101" s="104"/>
      <c r="H101" s="83">
        <f t="shared" si="4"/>
        <v>0</v>
      </c>
      <c r="I101" s="21">
        <f t="shared" si="5"/>
        <v>0</v>
      </c>
      <c r="J101" s="21">
        <f t="shared" si="6"/>
        <v>0</v>
      </c>
      <c r="K101" s="21">
        <f t="shared" si="7"/>
        <v>0</v>
      </c>
      <c r="L101" s="13"/>
      <c r="N101" s="30"/>
      <c r="O101" s="30"/>
      <c r="P101" s="30"/>
      <c r="Q101" s="30">
        <v>20.5</v>
      </c>
      <c r="R101" s="30"/>
      <c r="S101" s="30"/>
      <c r="T101" s="30"/>
      <c r="U101" s="30">
        <v>19.5</v>
      </c>
      <c r="V101" s="30"/>
      <c r="W101" s="30"/>
      <c r="X101" s="30">
        <v>1</v>
      </c>
      <c r="Y101" s="28"/>
      <c r="Z101" s="28"/>
      <c r="AA101" s="28"/>
      <c r="AB101" s="28"/>
      <c r="AC101" s="28"/>
      <c r="AD101" s="28" t="s">
        <v>48</v>
      </c>
      <c r="AE101" s="28"/>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row>
    <row r="102" spans="1:56" s="6" customFormat="1" ht="13.5">
      <c r="A102" s="222" t="s">
        <v>500</v>
      </c>
      <c r="B102" s="154" t="s">
        <v>46</v>
      </c>
      <c r="C102" s="224" t="s">
        <v>51</v>
      </c>
      <c r="D102" s="225" t="s">
        <v>47</v>
      </c>
      <c r="E102" s="226">
        <v>2</v>
      </c>
      <c r="F102" s="223">
        <v>20.5</v>
      </c>
      <c r="G102" s="180"/>
      <c r="H102" s="83">
        <f t="shared" si="4"/>
        <v>0</v>
      </c>
      <c r="I102" s="21">
        <f t="shared" si="5"/>
        <v>0</v>
      </c>
      <c r="J102" s="21">
        <f t="shared" si="6"/>
        <v>0</v>
      </c>
      <c r="K102" s="21">
        <f t="shared" si="7"/>
        <v>0</v>
      </c>
      <c r="L102" s="13"/>
      <c r="N102" s="30"/>
      <c r="O102" s="30">
        <v>20.5</v>
      </c>
      <c r="P102" s="30"/>
      <c r="Q102" s="30"/>
      <c r="R102" s="30"/>
      <c r="S102" s="30"/>
      <c r="T102" s="30"/>
      <c r="U102" s="30">
        <v>19.5</v>
      </c>
      <c r="V102" s="30"/>
      <c r="W102" s="30"/>
      <c r="X102" s="30">
        <v>1</v>
      </c>
      <c r="Y102" s="28"/>
      <c r="Z102" s="28"/>
      <c r="AA102" s="28" t="s">
        <v>48</v>
      </c>
      <c r="AB102" s="28"/>
      <c r="AC102" s="28"/>
      <c r="AD102" s="28"/>
      <c r="AE102" s="28"/>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row>
    <row r="103" spans="1:56" s="6" customFormat="1" ht="13.5">
      <c r="A103" s="11" t="s">
        <v>501</v>
      </c>
      <c r="B103" s="28"/>
      <c r="C103" s="28" t="s">
        <v>52</v>
      </c>
      <c r="D103" s="29" t="s">
        <v>47</v>
      </c>
      <c r="E103" s="12">
        <v>2</v>
      </c>
      <c r="F103" s="80">
        <v>20.5</v>
      </c>
      <c r="G103" s="104"/>
      <c r="H103" s="83">
        <f t="shared" si="4"/>
        <v>0</v>
      </c>
      <c r="I103" s="21">
        <f t="shared" si="5"/>
        <v>0</v>
      </c>
      <c r="J103" s="21">
        <f t="shared" si="6"/>
        <v>0</v>
      </c>
      <c r="K103" s="21">
        <f t="shared" si="7"/>
        <v>0</v>
      </c>
      <c r="L103" s="13"/>
      <c r="N103" s="30"/>
      <c r="O103" s="30">
        <v>20.5</v>
      </c>
      <c r="P103" s="30"/>
      <c r="Q103" s="30"/>
      <c r="R103" s="30"/>
      <c r="S103" s="30"/>
      <c r="T103" s="30"/>
      <c r="U103" s="30">
        <v>19.5</v>
      </c>
      <c r="V103" s="30"/>
      <c r="W103" s="30"/>
      <c r="X103" s="30">
        <v>1</v>
      </c>
      <c r="Y103" s="28"/>
      <c r="Z103" s="28"/>
      <c r="AA103" s="28" t="s">
        <v>48</v>
      </c>
      <c r="AB103" s="28"/>
      <c r="AC103" s="28"/>
      <c r="AD103" s="28"/>
      <c r="AE103" s="28"/>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row>
    <row r="104" spans="1:56" s="6" customFormat="1" ht="13.5">
      <c r="A104" s="11" t="s">
        <v>502</v>
      </c>
      <c r="B104" s="28"/>
      <c r="C104" s="28" t="s">
        <v>51</v>
      </c>
      <c r="D104" s="29" t="s">
        <v>47</v>
      </c>
      <c r="E104" s="12">
        <v>2</v>
      </c>
      <c r="F104" s="80">
        <v>20.5</v>
      </c>
      <c r="G104" s="104"/>
      <c r="H104" s="83">
        <f t="shared" si="4"/>
        <v>0</v>
      </c>
      <c r="I104" s="21">
        <f t="shared" si="5"/>
        <v>0</v>
      </c>
      <c r="J104" s="21">
        <f t="shared" si="6"/>
        <v>0</v>
      </c>
      <c r="K104" s="21">
        <f t="shared" si="7"/>
        <v>0</v>
      </c>
      <c r="L104" s="13"/>
      <c r="N104" s="30"/>
      <c r="O104" s="30">
        <v>20.5</v>
      </c>
      <c r="P104" s="30"/>
      <c r="Q104" s="30"/>
      <c r="R104" s="30"/>
      <c r="S104" s="30"/>
      <c r="T104" s="30"/>
      <c r="U104" s="30">
        <v>19.5</v>
      </c>
      <c r="V104" s="30"/>
      <c r="W104" s="30"/>
      <c r="X104" s="30">
        <v>1</v>
      </c>
      <c r="Y104" s="28"/>
      <c r="Z104" s="28"/>
      <c r="AA104" s="28" t="s">
        <v>48</v>
      </c>
      <c r="AB104" s="28"/>
      <c r="AC104" s="28"/>
      <c r="AD104" s="28"/>
      <c r="AE104" s="28"/>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row>
    <row r="105" spans="1:56" s="161" customFormat="1" ht="13.5">
      <c r="A105" s="153" t="s">
        <v>503</v>
      </c>
      <c r="B105" s="154" t="s">
        <v>46</v>
      </c>
      <c r="C105" s="154" t="s">
        <v>52</v>
      </c>
      <c r="D105" s="155" t="s">
        <v>47</v>
      </c>
      <c r="E105" s="156">
        <v>2</v>
      </c>
      <c r="F105" s="157">
        <v>20.5</v>
      </c>
      <c r="G105" s="180"/>
      <c r="H105" s="158">
        <f t="shared" si="4"/>
        <v>0</v>
      </c>
      <c r="I105" s="159">
        <f t="shared" si="5"/>
        <v>0</v>
      </c>
      <c r="J105" s="159">
        <f t="shared" si="6"/>
        <v>0</v>
      </c>
      <c r="K105" s="159">
        <f t="shared" si="7"/>
        <v>0</v>
      </c>
      <c r="L105" s="160"/>
      <c r="N105" s="162"/>
      <c r="O105" s="162">
        <v>20.5</v>
      </c>
      <c r="P105" s="162"/>
      <c r="Q105" s="162"/>
      <c r="R105" s="162"/>
      <c r="S105" s="162"/>
      <c r="T105" s="162"/>
      <c r="U105" s="162">
        <v>13</v>
      </c>
      <c r="V105" s="162">
        <v>6.5</v>
      </c>
      <c r="W105" s="162"/>
      <c r="X105" s="162">
        <v>1</v>
      </c>
      <c r="Y105" s="154"/>
      <c r="Z105" s="154"/>
      <c r="AA105" s="154"/>
      <c r="AB105" s="154" t="s">
        <v>55</v>
      </c>
      <c r="AC105" s="154"/>
      <c r="AD105" s="154"/>
      <c r="AE105" s="154"/>
      <c r="AF105" s="163"/>
      <c r="AG105" s="163"/>
      <c r="AH105" s="163"/>
      <c r="AI105" s="163"/>
      <c r="AJ105" s="163">
        <v>10</v>
      </c>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row>
    <row r="106" spans="1:56" s="6" customFormat="1" ht="13.5">
      <c r="A106" s="11" t="s">
        <v>504</v>
      </c>
      <c r="B106" s="28"/>
      <c r="C106" s="28" t="s">
        <v>57</v>
      </c>
      <c r="D106" s="29" t="s">
        <v>47</v>
      </c>
      <c r="E106" s="12">
        <v>2</v>
      </c>
      <c r="F106" s="80">
        <v>20.5</v>
      </c>
      <c r="G106" s="104"/>
      <c r="H106" s="83">
        <f t="shared" si="4"/>
        <v>0</v>
      </c>
      <c r="I106" s="21">
        <f t="shared" si="5"/>
        <v>0</v>
      </c>
      <c r="J106" s="21">
        <f t="shared" si="6"/>
        <v>0</v>
      </c>
      <c r="K106" s="21">
        <f t="shared" si="7"/>
        <v>0</v>
      </c>
      <c r="L106" s="13"/>
      <c r="N106" s="30"/>
      <c r="O106" s="30">
        <v>20.5</v>
      </c>
      <c r="P106" s="30"/>
      <c r="Q106" s="30"/>
      <c r="R106" s="30"/>
      <c r="S106" s="30"/>
      <c r="T106" s="30"/>
      <c r="U106" s="30">
        <v>19.5</v>
      </c>
      <c r="V106" s="30"/>
      <c r="W106" s="30"/>
      <c r="X106" s="30">
        <v>1</v>
      </c>
      <c r="Y106" s="28"/>
      <c r="Z106" s="28"/>
      <c r="AA106" s="28"/>
      <c r="AB106" s="28"/>
      <c r="AC106" s="28"/>
      <c r="AD106" s="28" t="s">
        <v>48</v>
      </c>
      <c r="AE106" s="28"/>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row>
    <row r="107" spans="1:56" s="6" customFormat="1" ht="13.5">
      <c r="A107" s="11" t="s">
        <v>505</v>
      </c>
      <c r="B107" s="28"/>
      <c r="C107" s="28" t="s">
        <v>58</v>
      </c>
      <c r="D107" s="29" t="s">
        <v>47</v>
      </c>
      <c r="E107" s="12">
        <v>2</v>
      </c>
      <c r="F107" s="80">
        <v>20.5</v>
      </c>
      <c r="G107" s="104"/>
      <c r="H107" s="83">
        <f t="shared" si="4"/>
        <v>0</v>
      </c>
      <c r="I107" s="21">
        <f t="shared" si="5"/>
        <v>0</v>
      </c>
      <c r="J107" s="21">
        <f t="shared" si="6"/>
        <v>0</v>
      </c>
      <c r="K107" s="21">
        <f t="shared" si="7"/>
        <v>0</v>
      </c>
      <c r="L107" s="13"/>
      <c r="N107" s="30"/>
      <c r="O107" s="30">
        <v>20.5</v>
      </c>
      <c r="P107" s="30"/>
      <c r="Q107" s="30"/>
      <c r="R107" s="30"/>
      <c r="S107" s="30"/>
      <c r="T107" s="30"/>
      <c r="U107" s="30">
        <v>19.5</v>
      </c>
      <c r="V107" s="30"/>
      <c r="W107" s="30"/>
      <c r="X107" s="30">
        <v>1</v>
      </c>
      <c r="Y107" s="28"/>
      <c r="Z107" s="28"/>
      <c r="AA107" s="28"/>
      <c r="AB107" s="28"/>
      <c r="AC107" s="28"/>
      <c r="AD107" s="28" t="s">
        <v>48</v>
      </c>
      <c r="AE107" s="28"/>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row>
    <row r="108" spans="1:56" s="6" customFormat="1" ht="13.5">
      <c r="A108" s="11" t="s">
        <v>506</v>
      </c>
      <c r="B108" s="28"/>
      <c r="C108" s="28"/>
      <c r="D108" s="29" t="s">
        <v>47</v>
      </c>
      <c r="E108" s="12">
        <v>3</v>
      </c>
      <c r="F108" s="80">
        <v>20.5</v>
      </c>
      <c r="G108" s="104"/>
      <c r="H108" s="83">
        <f t="shared" si="4"/>
        <v>0</v>
      </c>
      <c r="I108" s="21">
        <f t="shared" si="5"/>
        <v>0</v>
      </c>
      <c r="J108" s="21">
        <f t="shared" si="6"/>
        <v>0</v>
      </c>
      <c r="K108" s="21">
        <f t="shared" si="7"/>
        <v>0</v>
      </c>
      <c r="L108" s="13"/>
      <c r="N108" s="30"/>
      <c r="O108" s="30">
        <v>20.5</v>
      </c>
      <c r="P108" s="30"/>
      <c r="Q108" s="30"/>
      <c r="R108" s="30"/>
      <c r="S108" s="30"/>
      <c r="T108" s="30"/>
      <c r="U108" s="30">
        <v>19.5</v>
      </c>
      <c r="V108" s="30"/>
      <c r="W108" s="30"/>
      <c r="X108" s="30">
        <v>1</v>
      </c>
      <c r="Y108" s="28"/>
      <c r="Z108" s="28"/>
      <c r="AA108" s="28"/>
      <c r="AB108" s="28"/>
      <c r="AC108" s="28"/>
      <c r="AD108" s="28"/>
      <c r="AE108" s="28"/>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row>
    <row r="109" spans="1:56" s="177" customFormat="1" ht="13.5">
      <c r="A109" s="168" t="s">
        <v>563</v>
      </c>
      <c r="B109" s="169" t="s">
        <v>445</v>
      </c>
      <c r="C109" s="169"/>
      <c r="D109" s="170" t="s">
        <v>47</v>
      </c>
      <c r="E109" s="171">
        <v>2</v>
      </c>
      <c r="F109" s="172">
        <v>20.5</v>
      </c>
      <c r="G109" s="173"/>
      <c r="H109" s="174">
        <f t="shared" si="4"/>
        <v>0</v>
      </c>
      <c r="I109" s="175">
        <f t="shared" si="5"/>
        <v>0</v>
      </c>
      <c r="J109" s="175">
        <f t="shared" si="6"/>
        <v>0</v>
      </c>
      <c r="K109" s="175">
        <f t="shared" si="7"/>
        <v>0</v>
      </c>
      <c r="L109" s="176"/>
      <c r="N109" s="178"/>
      <c r="O109" s="178"/>
      <c r="P109" s="178">
        <v>20.5</v>
      </c>
      <c r="Q109" s="178"/>
      <c r="R109" s="178"/>
      <c r="S109" s="178"/>
      <c r="T109" s="178"/>
      <c r="U109" s="178">
        <v>19.5</v>
      </c>
      <c r="V109" s="178"/>
      <c r="W109" s="178"/>
      <c r="X109" s="178">
        <v>1</v>
      </c>
      <c r="Y109" s="169"/>
      <c r="Z109" s="169"/>
      <c r="AA109" s="169" t="s">
        <v>444</v>
      </c>
      <c r="AB109" s="169"/>
      <c r="AC109" s="169"/>
      <c r="AD109" s="169"/>
      <c r="AE109" s="16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row>
    <row r="110" spans="1:56" s="6" customFormat="1" ht="13.5" collapsed="1">
      <c r="A110" s="8" t="s">
        <v>120</v>
      </c>
      <c r="B110" s="37"/>
      <c r="C110" s="37"/>
      <c r="D110" s="37"/>
      <c r="E110" s="9"/>
      <c r="F110" s="79"/>
      <c r="G110" s="145"/>
      <c r="H110" s="82"/>
      <c r="I110" s="17"/>
      <c r="J110" s="17">
        <f t="shared" si="6"/>
        <v>0</v>
      </c>
      <c r="K110" s="17">
        <f t="shared" si="7"/>
        <v>0</v>
      </c>
      <c r="L110" s="10"/>
      <c r="M110" s="36"/>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row>
    <row r="111" spans="1:56" s="161" customFormat="1" ht="13.5">
      <c r="A111" s="153" t="s">
        <v>508</v>
      </c>
      <c r="B111" s="154" t="s">
        <v>46</v>
      </c>
      <c r="C111" s="154" t="s">
        <v>51</v>
      </c>
      <c r="D111" s="155" t="s">
        <v>47</v>
      </c>
      <c r="E111" s="156">
        <v>2</v>
      </c>
      <c r="F111" s="157">
        <v>20.5</v>
      </c>
      <c r="G111" s="180"/>
      <c r="H111" s="158">
        <f t="shared" si="4"/>
        <v>0</v>
      </c>
      <c r="I111" s="159">
        <f t="shared" si="5"/>
        <v>0</v>
      </c>
      <c r="J111" s="159">
        <f t="shared" si="6"/>
        <v>0</v>
      </c>
      <c r="K111" s="159">
        <f t="shared" si="7"/>
        <v>0</v>
      </c>
      <c r="L111" s="160"/>
      <c r="N111" s="162"/>
      <c r="O111" s="162"/>
      <c r="P111" s="162"/>
      <c r="Q111" s="162">
        <v>20.5</v>
      </c>
      <c r="R111" s="162"/>
      <c r="S111" s="162"/>
      <c r="T111" s="162"/>
      <c r="U111" s="162">
        <v>10.5</v>
      </c>
      <c r="V111" s="162">
        <v>9</v>
      </c>
      <c r="W111" s="162"/>
      <c r="X111" s="162">
        <v>1</v>
      </c>
      <c r="Y111" s="154"/>
      <c r="Z111" s="154"/>
      <c r="AA111" s="154"/>
      <c r="AB111" s="154" t="s">
        <v>55</v>
      </c>
      <c r="AC111" s="154"/>
      <c r="AD111" s="154"/>
      <c r="AE111" s="154"/>
      <c r="AF111" s="163"/>
      <c r="AG111" s="163"/>
      <c r="AH111" s="163"/>
      <c r="AI111" s="163"/>
      <c r="AJ111" s="163"/>
      <c r="AK111" s="163"/>
      <c r="AL111" s="163"/>
      <c r="AM111" s="163"/>
      <c r="AN111" s="163">
        <v>22</v>
      </c>
      <c r="AO111" s="163"/>
      <c r="AP111" s="163"/>
      <c r="AQ111" s="163"/>
      <c r="AR111" s="163"/>
      <c r="AS111" s="163"/>
      <c r="AT111" s="163"/>
      <c r="AU111" s="163"/>
      <c r="AV111" s="163"/>
      <c r="AW111" s="163"/>
      <c r="AX111" s="163"/>
      <c r="AY111" s="163"/>
      <c r="AZ111" s="163"/>
      <c r="BA111" s="163"/>
      <c r="BB111" s="163"/>
      <c r="BC111" s="163"/>
      <c r="BD111" s="163"/>
    </row>
    <row r="112" spans="1:56" s="161" customFormat="1" ht="13.5">
      <c r="A112" s="153" t="s">
        <v>509</v>
      </c>
      <c r="B112" s="154" t="s">
        <v>46</v>
      </c>
      <c r="C112" s="154" t="s">
        <v>52</v>
      </c>
      <c r="D112" s="155" t="s">
        <v>47</v>
      </c>
      <c r="E112" s="156">
        <v>2</v>
      </c>
      <c r="F112" s="157">
        <v>20.5</v>
      </c>
      <c r="G112" s="180"/>
      <c r="H112" s="158">
        <f t="shared" si="4"/>
        <v>0</v>
      </c>
      <c r="I112" s="159">
        <f t="shared" si="5"/>
        <v>0</v>
      </c>
      <c r="J112" s="159">
        <f t="shared" si="6"/>
        <v>0</v>
      </c>
      <c r="K112" s="159">
        <f t="shared" si="7"/>
        <v>0</v>
      </c>
      <c r="L112" s="160"/>
      <c r="N112" s="162"/>
      <c r="O112" s="162"/>
      <c r="P112" s="162"/>
      <c r="Q112" s="162">
        <v>20.5</v>
      </c>
      <c r="R112" s="162"/>
      <c r="S112" s="162"/>
      <c r="T112" s="162"/>
      <c r="U112" s="162">
        <v>10.5</v>
      </c>
      <c r="V112" s="162">
        <v>9</v>
      </c>
      <c r="W112" s="162"/>
      <c r="X112" s="162">
        <v>1</v>
      </c>
      <c r="Y112" s="154"/>
      <c r="Z112" s="154"/>
      <c r="AA112" s="154"/>
      <c r="AB112" s="154" t="s">
        <v>55</v>
      </c>
      <c r="AC112" s="154"/>
      <c r="AD112" s="154"/>
      <c r="AE112" s="154"/>
      <c r="AF112" s="163"/>
      <c r="AG112" s="163">
        <v>1</v>
      </c>
      <c r="AH112" s="163"/>
      <c r="AI112" s="163"/>
      <c r="AJ112" s="163"/>
      <c r="AK112" s="163"/>
      <c r="AL112" s="163"/>
      <c r="AM112" s="163"/>
      <c r="AN112" s="163"/>
      <c r="AO112" s="163">
        <v>22</v>
      </c>
      <c r="AP112" s="163"/>
      <c r="AQ112" s="163"/>
      <c r="AR112" s="163"/>
      <c r="AS112" s="163"/>
      <c r="AT112" s="163"/>
      <c r="AU112" s="163"/>
      <c r="AV112" s="163"/>
      <c r="AW112" s="163"/>
      <c r="AX112" s="163"/>
      <c r="AY112" s="163"/>
      <c r="AZ112" s="163"/>
      <c r="BA112" s="163"/>
      <c r="BB112" s="163"/>
      <c r="BC112" s="163"/>
      <c r="BD112" s="163"/>
    </row>
    <row r="113" spans="1:56" s="177" customFormat="1" ht="13.5">
      <c r="A113" s="168" t="s">
        <v>510</v>
      </c>
      <c r="B113" s="169" t="s">
        <v>445</v>
      </c>
      <c r="C113" s="169" t="s">
        <v>49</v>
      </c>
      <c r="D113" s="170" t="s">
        <v>47</v>
      </c>
      <c r="E113" s="171">
        <v>2</v>
      </c>
      <c r="F113" s="172">
        <v>20.5</v>
      </c>
      <c r="G113" s="173"/>
      <c r="H113" s="174">
        <f t="shared" si="4"/>
        <v>0</v>
      </c>
      <c r="I113" s="175">
        <f t="shared" si="5"/>
        <v>0</v>
      </c>
      <c r="J113" s="175">
        <f t="shared" si="6"/>
        <v>0</v>
      </c>
      <c r="K113" s="175">
        <f t="shared" si="7"/>
        <v>0</v>
      </c>
      <c r="L113" s="176"/>
      <c r="N113" s="178"/>
      <c r="O113" s="178"/>
      <c r="P113" s="178"/>
      <c r="Q113" s="178">
        <v>20.5</v>
      </c>
      <c r="R113" s="178"/>
      <c r="S113" s="178"/>
      <c r="T113" s="178"/>
      <c r="U113" s="178">
        <v>13</v>
      </c>
      <c r="V113" s="178">
        <v>6.5</v>
      </c>
      <c r="W113" s="178"/>
      <c r="X113" s="178">
        <v>1</v>
      </c>
      <c r="Y113" s="169"/>
      <c r="Z113" s="169"/>
      <c r="AA113" s="169"/>
      <c r="AB113" s="169" t="s">
        <v>444</v>
      </c>
      <c r="AC113" s="169"/>
      <c r="AD113" s="169"/>
      <c r="AE113" s="169"/>
      <c r="AF113" s="179"/>
      <c r="AG113" s="179"/>
      <c r="AH113" s="179"/>
      <c r="AI113" s="179"/>
      <c r="AJ113" s="179">
        <v>20</v>
      </c>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row>
    <row r="114" spans="1:56" s="177" customFormat="1" ht="13.5">
      <c r="A114" s="168" t="s">
        <v>337</v>
      </c>
      <c r="B114" s="169" t="s">
        <v>445</v>
      </c>
      <c r="C114" s="169" t="s">
        <v>50</v>
      </c>
      <c r="D114" s="170" t="s">
        <v>47</v>
      </c>
      <c r="E114" s="171">
        <v>2</v>
      </c>
      <c r="F114" s="172">
        <v>20.5</v>
      </c>
      <c r="G114" s="173"/>
      <c r="H114" s="174">
        <f t="shared" si="4"/>
        <v>0</v>
      </c>
      <c r="I114" s="175">
        <f t="shared" si="5"/>
        <v>0</v>
      </c>
      <c r="J114" s="175">
        <f t="shared" si="6"/>
        <v>0</v>
      </c>
      <c r="K114" s="175">
        <f t="shared" si="7"/>
        <v>0</v>
      </c>
      <c r="L114" s="176"/>
      <c r="N114" s="178"/>
      <c r="O114" s="178"/>
      <c r="P114" s="178"/>
      <c r="Q114" s="178">
        <v>20.5</v>
      </c>
      <c r="R114" s="178"/>
      <c r="S114" s="178"/>
      <c r="T114" s="178"/>
      <c r="U114" s="178">
        <v>13</v>
      </c>
      <c r="V114" s="178">
        <v>6.5</v>
      </c>
      <c r="W114" s="178"/>
      <c r="X114" s="178">
        <v>1</v>
      </c>
      <c r="Y114" s="169"/>
      <c r="Z114" s="169"/>
      <c r="AA114" s="169"/>
      <c r="AB114" s="169" t="s">
        <v>444</v>
      </c>
      <c r="AC114" s="169"/>
      <c r="AD114" s="169"/>
      <c r="AE114" s="169"/>
      <c r="AF114" s="179"/>
      <c r="AG114" s="179"/>
      <c r="AH114" s="179"/>
      <c r="AI114" s="179"/>
      <c r="AJ114" s="179">
        <v>16</v>
      </c>
      <c r="AK114" s="179">
        <v>2</v>
      </c>
      <c r="AL114" s="179"/>
      <c r="AM114" s="179"/>
      <c r="AN114" s="179"/>
      <c r="AO114" s="179"/>
      <c r="AP114" s="179"/>
      <c r="AQ114" s="179"/>
      <c r="AR114" s="179"/>
      <c r="AS114" s="179"/>
      <c r="AT114" s="179"/>
      <c r="AU114" s="179"/>
      <c r="AV114" s="179"/>
      <c r="AW114" s="179"/>
      <c r="AX114" s="179"/>
      <c r="AY114" s="179"/>
      <c r="AZ114" s="179"/>
      <c r="BA114" s="179"/>
      <c r="BB114" s="179"/>
      <c r="BC114" s="179"/>
      <c r="BD114" s="179"/>
    </row>
    <row r="115" spans="1:56" s="6" customFormat="1" ht="13.5">
      <c r="A115" s="11" t="s">
        <v>632</v>
      </c>
      <c r="B115" s="28"/>
      <c r="C115" s="28" t="s">
        <v>607</v>
      </c>
      <c r="D115" s="29" t="s">
        <v>47</v>
      </c>
      <c r="E115" s="12">
        <v>2</v>
      </c>
      <c r="F115" s="80">
        <v>20.5</v>
      </c>
      <c r="G115" s="104"/>
      <c r="H115" s="83">
        <f t="shared" si="4"/>
        <v>0</v>
      </c>
      <c r="I115" s="21">
        <f t="shared" si="5"/>
        <v>0</v>
      </c>
      <c r="J115" s="21">
        <f t="shared" si="6"/>
        <v>0</v>
      </c>
      <c r="K115" s="21">
        <f t="shared" si="7"/>
        <v>0</v>
      </c>
      <c r="L115" s="13"/>
      <c r="N115" s="30"/>
      <c r="O115" s="30"/>
      <c r="P115" s="30"/>
      <c r="Q115" s="30">
        <v>20.5</v>
      </c>
      <c r="R115" s="30"/>
      <c r="S115" s="30"/>
      <c r="T115" s="30"/>
      <c r="U115" s="30">
        <v>17.5</v>
      </c>
      <c r="V115" s="30">
        <v>2</v>
      </c>
      <c r="W115" s="30"/>
      <c r="X115" s="30">
        <v>1</v>
      </c>
      <c r="Y115" s="28"/>
      <c r="Z115" s="28"/>
      <c r="AA115" s="28"/>
      <c r="AB115" s="28" t="s">
        <v>48</v>
      </c>
      <c r="AC115" s="28"/>
      <c r="AD115" s="28"/>
      <c r="AE115" s="28"/>
      <c r="AF115" s="32"/>
      <c r="AG115" s="32"/>
      <c r="AH115" s="32"/>
      <c r="AI115" s="32"/>
      <c r="AJ115" s="32"/>
      <c r="AK115" s="32"/>
      <c r="AL115" s="32">
        <v>10</v>
      </c>
      <c r="AM115" s="32"/>
      <c r="AN115" s="32"/>
      <c r="AO115" s="32"/>
      <c r="AP115" s="32"/>
      <c r="AQ115" s="32"/>
      <c r="AR115" s="32"/>
      <c r="AS115" s="32"/>
      <c r="AT115" s="32"/>
      <c r="AU115" s="32"/>
      <c r="AV115" s="32"/>
      <c r="AW115" s="32"/>
      <c r="AX115" s="32"/>
      <c r="AY115" s="32"/>
      <c r="AZ115" s="32"/>
      <c r="BA115" s="32">
        <v>1.5</v>
      </c>
      <c r="BB115" s="32"/>
      <c r="BC115" s="32"/>
      <c r="BD115" s="32"/>
    </row>
    <row r="116" spans="1:56" s="6" customFormat="1" ht="13.5">
      <c r="A116" s="11" t="s">
        <v>339</v>
      </c>
      <c r="B116" s="28"/>
      <c r="C116" s="28" t="s">
        <v>633</v>
      </c>
      <c r="D116" s="29" t="s">
        <v>47</v>
      </c>
      <c r="E116" s="12">
        <v>2</v>
      </c>
      <c r="F116" s="80">
        <v>20.5</v>
      </c>
      <c r="G116" s="104"/>
      <c r="H116" s="83">
        <f t="shared" si="4"/>
        <v>0</v>
      </c>
      <c r="I116" s="21">
        <f t="shared" si="5"/>
        <v>0</v>
      </c>
      <c r="J116" s="21">
        <f t="shared" si="6"/>
        <v>0</v>
      </c>
      <c r="K116" s="21">
        <f t="shared" si="7"/>
        <v>0</v>
      </c>
      <c r="L116" s="13"/>
      <c r="N116" s="30"/>
      <c r="O116" s="30"/>
      <c r="P116" s="30"/>
      <c r="Q116" s="30">
        <v>20.5</v>
      </c>
      <c r="R116" s="30"/>
      <c r="S116" s="30"/>
      <c r="T116" s="30"/>
      <c r="U116" s="30">
        <v>19.5</v>
      </c>
      <c r="V116" s="30"/>
      <c r="W116" s="30"/>
      <c r="X116" s="30">
        <v>1</v>
      </c>
      <c r="Y116" s="28"/>
      <c r="Z116" s="28"/>
      <c r="AA116" s="28"/>
      <c r="AB116" s="28" t="s">
        <v>48</v>
      </c>
      <c r="AC116" s="28"/>
      <c r="AD116" s="28"/>
      <c r="AE116" s="28"/>
      <c r="AF116" s="32"/>
      <c r="AG116" s="32"/>
      <c r="AH116" s="32"/>
      <c r="AI116" s="32"/>
      <c r="AJ116" s="32"/>
      <c r="AK116" s="32">
        <v>22</v>
      </c>
      <c r="AL116" s="32"/>
      <c r="AM116" s="32"/>
      <c r="AN116" s="32"/>
      <c r="AO116" s="32"/>
      <c r="AP116" s="32"/>
      <c r="AQ116" s="32"/>
      <c r="AR116" s="32"/>
      <c r="AS116" s="32"/>
      <c r="AT116" s="32"/>
      <c r="AU116" s="32"/>
      <c r="AV116" s="32"/>
      <c r="AW116" s="32"/>
      <c r="AX116" s="32"/>
      <c r="AY116" s="32"/>
      <c r="AZ116" s="32"/>
      <c r="BA116" s="32"/>
      <c r="BB116" s="32"/>
      <c r="BC116" s="32"/>
      <c r="BD116" s="32"/>
    </row>
    <row r="117" spans="1:56" s="6" customFormat="1" ht="13.5">
      <c r="A117" s="11" t="s">
        <v>634</v>
      </c>
      <c r="B117" s="28"/>
      <c r="C117" s="28" t="s">
        <v>51</v>
      </c>
      <c r="D117" s="29" t="s">
        <v>47</v>
      </c>
      <c r="E117" s="12">
        <v>2</v>
      </c>
      <c r="F117" s="80">
        <v>20.5</v>
      </c>
      <c r="G117" s="104"/>
      <c r="H117" s="83">
        <f t="shared" si="4"/>
        <v>0</v>
      </c>
      <c r="I117" s="21">
        <f t="shared" si="5"/>
        <v>0</v>
      </c>
      <c r="J117" s="21">
        <f t="shared" si="6"/>
        <v>0</v>
      </c>
      <c r="K117" s="21">
        <f t="shared" si="7"/>
        <v>0</v>
      </c>
      <c r="L117" s="13"/>
      <c r="N117" s="30"/>
      <c r="O117" s="30"/>
      <c r="P117" s="30"/>
      <c r="Q117" s="30">
        <v>20.5</v>
      </c>
      <c r="R117" s="30"/>
      <c r="S117" s="30"/>
      <c r="T117" s="30"/>
      <c r="U117" s="30">
        <v>8.5</v>
      </c>
      <c r="V117" s="30">
        <v>6</v>
      </c>
      <c r="W117" s="30">
        <v>6</v>
      </c>
      <c r="X117" s="30"/>
      <c r="Y117" s="28"/>
      <c r="Z117" s="28"/>
      <c r="AA117" s="28"/>
      <c r="AB117" s="28" t="s">
        <v>48</v>
      </c>
      <c r="AC117" s="28"/>
      <c r="AD117" s="28"/>
      <c r="AE117" s="28"/>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row>
    <row r="118" spans="1:56" s="6" customFormat="1" ht="13.5">
      <c r="A118" s="11" t="s">
        <v>340</v>
      </c>
      <c r="B118" s="28"/>
      <c r="C118" s="28" t="s">
        <v>59</v>
      </c>
      <c r="D118" s="29" t="s">
        <v>47</v>
      </c>
      <c r="E118" s="12">
        <v>2</v>
      </c>
      <c r="F118" s="80">
        <v>20.5</v>
      </c>
      <c r="G118" s="104"/>
      <c r="H118" s="83">
        <f t="shared" si="4"/>
        <v>0</v>
      </c>
      <c r="I118" s="21">
        <f t="shared" si="5"/>
        <v>0</v>
      </c>
      <c r="J118" s="21">
        <f t="shared" si="6"/>
        <v>0</v>
      </c>
      <c r="K118" s="21">
        <f t="shared" si="7"/>
        <v>0</v>
      </c>
      <c r="L118" s="13"/>
      <c r="N118" s="30"/>
      <c r="O118" s="30"/>
      <c r="P118" s="30"/>
      <c r="Q118" s="30">
        <v>20.5</v>
      </c>
      <c r="R118" s="30"/>
      <c r="S118" s="30"/>
      <c r="T118" s="30"/>
      <c r="U118" s="30">
        <v>19.5</v>
      </c>
      <c r="V118" s="30"/>
      <c r="W118" s="30"/>
      <c r="X118" s="30">
        <v>1</v>
      </c>
      <c r="Y118" s="28"/>
      <c r="Z118" s="28"/>
      <c r="AA118" s="28"/>
      <c r="AB118" s="28" t="s">
        <v>48</v>
      </c>
      <c r="AC118" s="28"/>
      <c r="AD118" s="28"/>
      <c r="AE118" s="28"/>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row>
    <row r="119" spans="1:56" s="161" customFormat="1" ht="13.5">
      <c r="A119" s="153" t="s">
        <v>615</v>
      </c>
      <c r="B119" s="154" t="s">
        <v>46</v>
      </c>
      <c r="C119" s="154" t="s">
        <v>50</v>
      </c>
      <c r="D119" s="155" t="s">
        <v>47</v>
      </c>
      <c r="E119" s="156">
        <v>2</v>
      </c>
      <c r="F119" s="157">
        <v>22</v>
      </c>
      <c r="G119" s="180"/>
      <c r="H119" s="158">
        <f t="shared" si="4"/>
        <v>0</v>
      </c>
      <c r="I119" s="159">
        <f t="shared" si="5"/>
        <v>0</v>
      </c>
      <c r="J119" s="159">
        <f t="shared" si="6"/>
        <v>0</v>
      </c>
      <c r="K119" s="159">
        <f t="shared" si="7"/>
        <v>0</v>
      </c>
      <c r="L119" s="160"/>
      <c r="N119" s="162"/>
      <c r="O119" s="162"/>
      <c r="P119" s="162"/>
      <c r="Q119" s="162">
        <v>20.5</v>
      </c>
      <c r="R119" s="162"/>
      <c r="S119" s="162"/>
      <c r="T119" s="162"/>
      <c r="U119" s="162">
        <v>21</v>
      </c>
      <c r="V119" s="162"/>
      <c r="W119" s="162"/>
      <c r="X119" s="162">
        <v>1</v>
      </c>
      <c r="Y119" s="154"/>
      <c r="Z119" s="154"/>
      <c r="AA119" s="154"/>
      <c r="AB119" s="154" t="s">
        <v>46</v>
      </c>
      <c r="AC119" s="154"/>
      <c r="AD119" s="154"/>
      <c r="AE119" s="154"/>
      <c r="AF119" s="163"/>
      <c r="AG119" s="163"/>
      <c r="AH119" s="163"/>
      <c r="AI119" s="163"/>
      <c r="AJ119" s="163"/>
      <c r="AK119" s="163"/>
      <c r="AL119" s="163"/>
      <c r="AM119" s="163"/>
      <c r="AN119" s="163"/>
      <c r="AO119" s="163">
        <v>22</v>
      </c>
      <c r="AP119" s="163"/>
      <c r="AQ119" s="163"/>
      <c r="AR119" s="163"/>
      <c r="AS119" s="163"/>
      <c r="AT119" s="163"/>
      <c r="AU119" s="163"/>
      <c r="AV119" s="163"/>
      <c r="AW119" s="163"/>
      <c r="AX119" s="163"/>
      <c r="AY119" s="163"/>
      <c r="AZ119" s="163"/>
      <c r="BA119" s="163"/>
      <c r="BB119" s="163"/>
      <c r="BC119" s="163"/>
      <c r="BD119" s="163"/>
    </row>
    <row r="120" spans="1:56" s="6" customFormat="1" ht="13.5">
      <c r="A120" s="11" t="s">
        <v>617</v>
      </c>
      <c r="B120" s="28"/>
      <c r="C120" s="28" t="s">
        <v>57</v>
      </c>
      <c r="D120" s="29" t="s">
        <v>47</v>
      </c>
      <c r="E120" s="12">
        <v>2</v>
      </c>
      <c r="F120" s="80">
        <v>21.5</v>
      </c>
      <c r="G120" s="104"/>
      <c r="H120" s="83">
        <f t="shared" si="4"/>
        <v>0</v>
      </c>
      <c r="I120" s="21">
        <f t="shared" si="5"/>
        <v>0</v>
      </c>
      <c r="J120" s="21">
        <f t="shared" si="6"/>
        <v>0</v>
      </c>
      <c r="K120" s="21">
        <f t="shared" si="7"/>
        <v>0</v>
      </c>
      <c r="L120" s="13"/>
      <c r="N120" s="30"/>
      <c r="O120" s="30"/>
      <c r="P120" s="30"/>
      <c r="Q120" s="30">
        <v>20.5</v>
      </c>
      <c r="R120" s="30"/>
      <c r="S120" s="30"/>
      <c r="T120" s="30"/>
      <c r="U120" s="30">
        <v>20.5</v>
      </c>
      <c r="V120" s="30"/>
      <c r="W120" s="30"/>
      <c r="X120" s="30">
        <v>1</v>
      </c>
      <c r="Y120" s="28"/>
      <c r="Z120" s="28"/>
      <c r="AA120" s="28"/>
      <c r="AB120" s="28" t="s">
        <v>48</v>
      </c>
      <c r="AC120" s="28"/>
      <c r="AD120" s="28"/>
      <c r="AE120" s="28"/>
      <c r="AF120" s="32"/>
      <c r="AG120" s="32"/>
      <c r="AH120" s="32"/>
      <c r="AI120" s="32"/>
      <c r="AJ120" s="32"/>
      <c r="AK120" s="32"/>
      <c r="AL120" s="32"/>
      <c r="AM120" s="32"/>
      <c r="AN120" s="32"/>
      <c r="AO120" s="32"/>
      <c r="AP120" s="32">
        <v>10</v>
      </c>
      <c r="AQ120" s="32">
        <v>11</v>
      </c>
      <c r="AR120" s="32"/>
      <c r="AS120" s="32"/>
      <c r="AT120" s="32"/>
      <c r="AU120" s="32"/>
      <c r="AV120" s="32"/>
      <c r="AW120" s="32"/>
      <c r="AX120" s="32"/>
      <c r="AY120" s="32"/>
      <c r="AZ120" s="32"/>
      <c r="BA120" s="32"/>
      <c r="BB120" s="32"/>
      <c r="BC120" s="32"/>
      <c r="BD120" s="32"/>
    </row>
    <row r="121" spans="1:56" s="6" customFormat="1" ht="13.5">
      <c r="A121" s="11" t="s">
        <v>618</v>
      </c>
      <c r="B121" s="28"/>
      <c r="C121" s="28" t="s">
        <v>59</v>
      </c>
      <c r="D121" s="29" t="s">
        <v>47</v>
      </c>
      <c r="E121" s="12">
        <v>2</v>
      </c>
      <c r="F121" s="80">
        <v>20.5</v>
      </c>
      <c r="G121" s="104"/>
      <c r="H121" s="83">
        <f t="shared" si="4"/>
        <v>0</v>
      </c>
      <c r="I121" s="21">
        <f t="shared" si="5"/>
        <v>0</v>
      </c>
      <c r="J121" s="21">
        <f t="shared" si="6"/>
        <v>0</v>
      </c>
      <c r="K121" s="21">
        <f t="shared" si="7"/>
        <v>0</v>
      </c>
      <c r="L121" s="13"/>
      <c r="N121" s="30"/>
      <c r="O121" s="30"/>
      <c r="P121" s="30"/>
      <c r="Q121" s="30">
        <v>20.5</v>
      </c>
      <c r="R121" s="30"/>
      <c r="S121" s="30"/>
      <c r="T121" s="30"/>
      <c r="U121" s="30">
        <v>20.5</v>
      </c>
      <c r="V121" s="30"/>
      <c r="W121" s="30"/>
      <c r="X121" s="30"/>
      <c r="Y121" s="28"/>
      <c r="Z121" s="28"/>
      <c r="AA121" s="28"/>
      <c r="AB121" s="28" t="s">
        <v>48</v>
      </c>
      <c r="AC121" s="28"/>
      <c r="AD121" s="28"/>
      <c r="AE121" s="28"/>
      <c r="AF121" s="32"/>
      <c r="AG121" s="32"/>
      <c r="AH121" s="32"/>
      <c r="AI121" s="32"/>
      <c r="AJ121" s="32"/>
      <c r="AK121" s="32"/>
      <c r="AL121" s="32"/>
      <c r="AM121" s="32"/>
      <c r="AN121" s="32"/>
      <c r="AO121" s="32"/>
      <c r="AP121" s="32">
        <v>11</v>
      </c>
      <c r="AQ121" s="32">
        <v>10</v>
      </c>
      <c r="AR121" s="32"/>
      <c r="AS121" s="32"/>
      <c r="AT121" s="32"/>
      <c r="AU121" s="32"/>
      <c r="AV121" s="32"/>
      <c r="AW121" s="32"/>
      <c r="AX121" s="32"/>
      <c r="AY121" s="32"/>
      <c r="AZ121" s="32"/>
      <c r="BA121" s="32"/>
      <c r="BB121" s="32"/>
      <c r="BC121" s="32"/>
      <c r="BD121" s="32"/>
    </row>
    <row r="122" spans="1:56" s="161" customFormat="1" ht="13.5">
      <c r="A122" s="153" t="s">
        <v>616</v>
      </c>
      <c r="B122" s="154" t="s">
        <v>46</v>
      </c>
      <c r="C122" s="154" t="s">
        <v>49</v>
      </c>
      <c r="D122" s="155" t="s">
        <v>47</v>
      </c>
      <c r="E122" s="156">
        <v>2</v>
      </c>
      <c r="F122" s="157">
        <v>20.5</v>
      </c>
      <c r="G122" s="180"/>
      <c r="H122" s="158">
        <f t="shared" si="4"/>
        <v>0</v>
      </c>
      <c r="I122" s="159">
        <f t="shared" si="5"/>
        <v>0</v>
      </c>
      <c r="J122" s="159">
        <f t="shared" si="6"/>
        <v>0</v>
      </c>
      <c r="K122" s="159">
        <f t="shared" si="7"/>
        <v>0</v>
      </c>
      <c r="L122" s="160"/>
      <c r="N122" s="162"/>
      <c r="O122" s="162"/>
      <c r="P122" s="162"/>
      <c r="Q122" s="162">
        <v>20.5</v>
      </c>
      <c r="R122" s="162"/>
      <c r="S122" s="162"/>
      <c r="T122" s="162"/>
      <c r="U122" s="162">
        <v>16.5</v>
      </c>
      <c r="V122" s="162">
        <v>3</v>
      </c>
      <c r="W122" s="162"/>
      <c r="X122" s="162">
        <v>1</v>
      </c>
      <c r="Y122" s="154"/>
      <c r="Z122" s="154"/>
      <c r="AA122" s="154"/>
      <c r="AB122" s="154" t="s">
        <v>55</v>
      </c>
      <c r="AC122" s="154"/>
      <c r="AD122" s="154"/>
      <c r="AE122" s="154"/>
      <c r="AF122" s="163"/>
      <c r="AG122" s="163"/>
      <c r="AH122" s="163"/>
      <c r="AI122" s="163"/>
      <c r="AJ122" s="163"/>
      <c r="AK122" s="163"/>
      <c r="AL122" s="163"/>
      <c r="AM122" s="163"/>
      <c r="AN122" s="163"/>
      <c r="AO122" s="163"/>
      <c r="AP122" s="163"/>
      <c r="AQ122" s="163"/>
      <c r="AR122" s="163"/>
      <c r="AS122" s="163">
        <v>6</v>
      </c>
      <c r="AT122" s="163">
        <v>6</v>
      </c>
      <c r="AU122" s="163"/>
      <c r="AV122" s="163"/>
      <c r="AW122" s="163"/>
      <c r="AX122" s="163"/>
      <c r="AY122" s="163"/>
      <c r="AZ122" s="163"/>
      <c r="BA122" s="163"/>
      <c r="BB122" s="163"/>
      <c r="BC122" s="163"/>
      <c r="BD122" s="163"/>
    </row>
    <row r="123" spans="1:56" s="6" customFormat="1" ht="13.5">
      <c r="A123" s="11" t="s">
        <v>619</v>
      </c>
      <c r="B123" s="28"/>
      <c r="C123" s="28" t="s">
        <v>50</v>
      </c>
      <c r="D123" s="29" t="s">
        <v>47</v>
      </c>
      <c r="E123" s="12">
        <v>2</v>
      </c>
      <c r="F123" s="80">
        <v>20.5</v>
      </c>
      <c r="G123" s="104"/>
      <c r="H123" s="83">
        <f t="shared" si="4"/>
        <v>0</v>
      </c>
      <c r="I123" s="21">
        <f t="shared" si="5"/>
        <v>0</v>
      </c>
      <c r="J123" s="21">
        <f t="shared" si="6"/>
        <v>0</v>
      </c>
      <c r="K123" s="21">
        <f t="shared" si="7"/>
        <v>0</v>
      </c>
      <c r="L123" s="13"/>
      <c r="N123" s="30"/>
      <c r="O123" s="30"/>
      <c r="P123" s="30"/>
      <c r="Q123" s="30">
        <v>20.5</v>
      </c>
      <c r="R123" s="30"/>
      <c r="S123" s="30"/>
      <c r="T123" s="30"/>
      <c r="U123" s="30">
        <v>17.5</v>
      </c>
      <c r="V123" s="30">
        <v>2</v>
      </c>
      <c r="W123" s="30"/>
      <c r="X123" s="30">
        <v>1</v>
      </c>
      <c r="Y123" s="28"/>
      <c r="Z123" s="28"/>
      <c r="AA123" s="28"/>
      <c r="AB123" s="28" t="s">
        <v>48</v>
      </c>
      <c r="AC123" s="28"/>
      <c r="AD123" s="28"/>
      <c r="AE123" s="28"/>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row>
    <row r="124" spans="1:56" s="6" customFormat="1" ht="13.5">
      <c r="A124" s="11" t="s">
        <v>620</v>
      </c>
      <c r="B124" s="28"/>
      <c r="C124" s="28" t="s">
        <v>57</v>
      </c>
      <c r="D124" s="29" t="s">
        <v>47</v>
      </c>
      <c r="E124" s="12">
        <v>2</v>
      </c>
      <c r="F124" s="80">
        <v>20.5</v>
      </c>
      <c r="G124" s="104"/>
      <c r="H124" s="83">
        <f t="shared" si="4"/>
        <v>0</v>
      </c>
      <c r="I124" s="21">
        <f t="shared" si="5"/>
        <v>0</v>
      </c>
      <c r="J124" s="21">
        <f t="shared" si="6"/>
        <v>0</v>
      </c>
      <c r="K124" s="21">
        <f t="shared" si="7"/>
        <v>0</v>
      </c>
      <c r="L124" s="13"/>
      <c r="N124" s="30"/>
      <c r="O124" s="30"/>
      <c r="P124" s="30"/>
      <c r="Q124" s="30">
        <v>20.5</v>
      </c>
      <c r="R124" s="30"/>
      <c r="S124" s="30"/>
      <c r="T124" s="30"/>
      <c r="U124" s="30">
        <v>18</v>
      </c>
      <c r="V124" s="30">
        <v>1.5</v>
      </c>
      <c r="W124" s="30"/>
      <c r="X124" s="30">
        <v>1</v>
      </c>
      <c r="Y124" s="28"/>
      <c r="Z124" s="28"/>
      <c r="AA124" s="28"/>
      <c r="AB124" s="28" t="s">
        <v>48</v>
      </c>
      <c r="AC124" s="28"/>
      <c r="AD124" s="28"/>
      <c r="AE124" s="28"/>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row>
    <row r="125" spans="1:56" s="6" customFormat="1" ht="13.5">
      <c r="A125" s="11" t="s">
        <v>621</v>
      </c>
      <c r="B125" s="28"/>
      <c r="C125" s="28" t="s">
        <v>58</v>
      </c>
      <c r="D125" s="29" t="s">
        <v>47</v>
      </c>
      <c r="E125" s="12">
        <v>2</v>
      </c>
      <c r="F125" s="80">
        <v>20.5</v>
      </c>
      <c r="G125" s="104"/>
      <c r="H125" s="83">
        <f t="shared" si="4"/>
        <v>0</v>
      </c>
      <c r="I125" s="21">
        <f t="shared" si="5"/>
        <v>0</v>
      </c>
      <c r="J125" s="21">
        <f t="shared" si="6"/>
        <v>0</v>
      </c>
      <c r="K125" s="21">
        <f t="shared" si="7"/>
        <v>0</v>
      </c>
      <c r="L125" s="13"/>
      <c r="N125" s="30"/>
      <c r="O125" s="30"/>
      <c r="P125" s="30"/>
      <c r="Q125" s="30">
        <v>20.5</v>
      </c>
      <c r="R125" s="30"/>
      <c r="S125" s="30"/>
      <c r="T125" s="30"/>
      <c r="U125" s="30">
        <v>19.5</v>
      </c>
      <c r="V125" s="30"/>
      <c r="W125" s="30"/>
      <c r="X125" s="30">
        <v>1</v>
      </c>
      <c r="Y125" s="28"/>
      <c r="Z125" s="28"/>
      <c r="AA125" s="28"/>
      <c r="AB125" s="28" t="s">
        <v>48</v>
      </c>
      <c r="AC125" s="28"/>
      <c r="AD125" s="28"/>
      <c r="AE125" s="28"/>
      <c r="AF125" s="32"/>
      <c r="AG125" s="32"/>
      <c r="AH125" s="32"/>
      <c r="AI125" s="32"/>
      <c r="AJ125" s="32"/>
      <c r="AK125" s="32"/>
      <c r="AL125" s="32"/>
      <c r="AM125" s="32"/>
      <c r="AN125" s="32"/>
      <c r="AO125" s="32"/>
      <c r="AP125" s="32"/>
      <c r="AQ125" s="32"/>
      <c r="AR125" s="32">
        <v>0.5</v>
      </c>
      <c r="AS125" s="32">
        <v>1</v>
      </c>
      <c r="AT125" s="32">
        <v>1</v>
      </c>
      <c r="AU125" s="32"/>
      <c r="AV125" s="32"/>
      <c r="AW125" s="32"/>
      <c r="AX125" s="32"/>
      <c r="AY125" s="32"/>
      <c r="AZ125" s="32"/>
      <c r="BA125" s="32"/>
      <c r="BB125" s="32"/>
      <c r="BC125" s="32"/>
      <c r="BD125" s="32"/>
    </row>
    <row r="126" spans="1:56" s="161" customFormat="1" ht="13.5">
      <c r="A126" s="153" t="s">
        <v>348</v>
      </c>
      <c r="B126" s="154" t="s">
        <v>46</v>
      </c>
      <c r="C126" s="154" t="s">
        <v>49</v>
      </c>
      <c r="D126" s="155" t="s">
        <v>47</v>
      </c>
      <c r="E126" s="156">
        <v>2</v>
      </c>
      <c r="F126" s="157">
        <v>20.5</v>
      </c>
      <c r="G126" s="180"/>
      <c r="H126" s="158">
        <f t="shared" si="4"/>
        <v>0</v>
      </c>
      <c r="I126" s="159">
        <f t="shared" si="5"/>
        <v>0</v>
      </c>
      <c r="J126" s="159">
        <f t="shared" si="6"/>
        <v>0</v>
      </c>
      <c r="K126" s="159">
        <f t="shared" si="7"/>
        <v>0</v>
      </c>
      <c r="L126" s="160"/>
      <c r="N126" s="162"/>
      <c r="O126" s="162"/>
      <c r="P126" s="162"/>
      <c r="Q126" s="162">
        <v>20.5</v>
      </c>
      <c r="R126" s="162"/>
      <c r="S126" s="162"/>
      <c r="T126" s="162"/>
      <c r="U126" s="162">
        <v>16.5</v>
      </c>
      <c r="V126" s="162">
        <v>3</v>
      </c>
      <c r="W126" s="162"/>
      <c r="X126" s="162">
        <v>1</v>
      </c>
      <c r="Y126" s="154"/>
      <c r="Z126" s="154"/>
      <c r="AA126" s="154"/>
      <c r="AB126" s="154" t="s">
        <v>55</v>
      </c>
      <c r="AC126" s="154"/>
      <c r="AD126" s="154"/>
      <c r="AE126" s="154"/>
      <c r="AF126" s="163"/>
      <c r="AG126" s="163"/>
      <c r="AH126" s="163"/>
      <c r="AI126" s="163"/>
      <c r="AJ126" s="163"/>
      <c r="AK126" s="163"/>
      <c r="AL126" s="163"/>
      <c r="AM126" s="163"/>
      <c r="AN126" s="163"/>
      <c r="AO126" s="163"/>
      <c r="AP126" s="163"/>
      <c r="AQ126" s="163"/>
      <c r="AR126" s="163">
        <v>4</v>
      </c>
      <c r="AS126" s="163"/>
      <c r="AT126" s="163">
        <v>4</v>
      </c>
      <c r="AU126" s="163">
        <v>4</v>
      </c>
      <c r="AV126" s="163">
        <v>3</v>
      </c>
      <c r="AW126" s="163"/>
      <c r="AX126" s="163"/>
      <c r="AY126" s="163"/>
      <c r="AZ126" s="163"/>
      <c r="BA126" s="163"/>
      <c r="BB126" s="163"/>
      <c r="BC126" s="163"/>
      <c r="BD126" s="163"/>
    </row>
    <row r="127" spans="1:56" s="6" customFormat="1" ht="13.5">
      <c r="A127" s="11" t="s">
        <v>349</v>
      </c>
      <c r="B127" s="28"/>
      <c r="C127" s="28" t="s">
        <v>50</v>
      </c>
      <c r="D127" s="29" t="s">
        <v>47</v>
      </c>
      <c r="E127" s="12">
        <v>2</v>
      </c>
      <c r="F127" s="80">
        <v>20.5</v>
      </c>
      <c r="G127" s="104"/>
      <c r="H127" s="83">
        <f t="shared" si="4"/>
        <v>0</v>
      </c>
      <c r="I127" s="21">
        <f t="shared" si="5"/>
        <v>0</v>
      </c>
      <c r="J127" s="21">
        <f t="shared" si="6"/>
        <v>0</v>
      </c>
      <c r="K127" s="21">
        <f t="shared" si="7"/>
        <v>0</v>
      </c>
      <c r="L127" s="13"/>
      <c r="N127" s="30"/>
      <c r="O127" s="30"/>
      <c r="P127" s="30"/>
      <c r="Q127" s="30">
        <v>20.5</v>
      </c>
      <c r="R127" s="30"/>
      <c r="S127" s="30"/>
      <c r="T127" s="30"/>
      <c r="U127" s="30">
        <v>18.5</v>
      </c>
      <c r="V127" s="30">
        <v>1</v>
      </c>
      <c r="W127" s="30"/>
      <c r="X127" s="30">
        <v>1</v>
      </c>
      <c r="Y127" s="28"/>
      <c r="Z127" s="28"/>
      <c r="AA127" s="28"/>
      <c r="AB127" s="28" t="s">
        <v>48</v>
      </c>
      <c r="AC127" s="28"/>
      <c r="AD127" s="28"/>
      <c r="AE127" s="28"/>
      <c r="AF127" s="32"/>
      <c r="AG127" s="32"/>
      <c r="AH127" s="32"/>
      <c r="AI127" s="32"/>
      <c r="AJ127" s="32"/>
      <c r="AK127" s="32"/>
      <c r="AL127" s="32"/>
      <c r="AM127" s="32"/>
      <c r="AN127" s="32"/>
      <c r="AO127" s="32"/>
      <c r="AP127" s="32"/>
      <c r="AQ127" s="32"/>
      <c r="AR127" s="32"/>
      <c r="AS127" s="32"/>
      <c r="AT127" s="32">
        <v>1.5</v>
      </c>
      <c r="AU127" s="32"/>
      <c r="AV127" s="32"/>
      <c r="AW127" s="32"/>
      <c r="AX127" s="32"/>
      <c r="AY127" s="32"/>
      <c r="AZ127" s="32"/>
      <c r="BA127" s="32"/>
      <c r="BB127" s="32"/>
      <c r="BC127" s="32"/>
      <c r="BD127" s="32"/>
    </row>
    <row r="128" spans="1:56" s="6" customFormat="1" ht="13.5">
      <c r="A128" s="11" t="s">
        <v>350</v>
      </c>
      <c r="B128" s="28"/>
      <c r="C128" s="28" t="s">
        <v>635</v>
      </c>
      <c r="D128" s="29" t="s">
        <v>47</v>
      </c>
      <c r="E128" s="12">
        <v>2</v>
      </c>
      <c r="F128" s="80">
        <v>20.5</v>
      </c>
      <c r="G128" s="104"/>
      <c r="H128" s="83">
        <f t="shared" si="4"/>
        <v>0</v>
      </c>
      <c r="I128" s="21">
        <f t="shared" si="5"/>
        <v>0</v>
      </c>
      <c r="J128" s="21">
        <f t="shared" si="6"/>
        <v>0</v>
      </c>
      <c r="K128" s="21">
        <f t="shared" si="7"/>
        <v>0</v>
      </c>
      <c r="L128" s="13"/>
      <c r="N128" s="30"/>
      <c r="O128" s="30"/>
      <c r="P128" s="30"/>
      <c r="Q128" s="30">
        <v>20.5</v>
      </c>
      <c r="R128" s="30"/>
      <c r="S128" s="30"/>
      <c r="T128" s="30"/>
      <c r="U128" s="30">
        <v>18.5</v>
      </c>
      <c r="V128" s="30">
        <v>1</v>
      </c>
      <c r="W128" s="30"/>
      <c r="X128" s="30">
        <v>1</v>
      </c>
      <c r="Y128" s="28"/>
      <c r="Z128" s="28"/>
      <c r="AA128" s="28"/>
      <c r="AB128" s="28" t="s">
        <v>48</v>
      </c>
      <c r="AC128" s="28"/>
      <c r="AD128" s="28"/>
      <c r="AE128" s="28"/>
      <c r="AF128" s="32"/>
      <c r="AG128" s="32"/>
      <c r="AH128" s="32"/>
      <c r="AI128" s="32"/>
      <c r="AJ128" s="32"/>
      <c r="AK128" s="32"/>
      <c r="AL128" s="32"/>
      <c r="AM128" s="32"/>
      <c r="AN128" s="32"/>
      <c r="AO128" s="32"/>
      <c r="AP128" s="32"/>
      <c r="AQ128" s="32"/>
      <c r="AR128" s="32"/>
      <c r="AS128" s="32"/>
      <c r="AT128" s="32"/>
      <c r="AU128" s="32"/>
      <c r="AV128" s="32">
        <v>3</v>
      </c>
      <c r="AW128" s="32"/>
      <c r="AX128" s="32"/>
      <c r="AY128" s="32"/>
      <c r="AZ128" s="32"/>
      <c r="BA128" s="32"/>
      <c r="BB128" s="32"/>
      <c r="BC128" s="32"/>
      <c r="BD128" s="32"/>
    </row>
    <row r="129" spans="1:56" s="6" customFormat="1" ht="13.5">
      <c r="A129" s="11" t="s">
        <v>351</v>
      </c>
      <c r="B129" s="28"/>
      <c r="C129" s="28" t="s">
        <v>636</v>
      </c>
      <c r="D129" s="29" t="s">
        <v>47</v>
      </c>
      <c r="E129" s="12">
        <v>2</v>
      </c>
      <c r="F129" s="80">
        <v>20.5</v>
      </c>
      <c r="G129" s="104"/>
      <c r="H129" s="83">
        <f t="shared" si="4"/>
        <v>0</v>
      </c>
      <c r="I129" s="21">
        <f t="shared" si="5"/>
        <v>0</v>
      </c>
      <c r="J129" s="21">
        <f t="shared" si="6"/>
        <v>0</v>
      </c>
      <c r="K129" s="21">
        <f t="shared" si="7"/>
        <v>0</v>
      </c>
      <c r="L129" s="13"/>
      <c r="N129" s="30"/>
      <c r="O129" s="30"/>
      <c r="P129" s="30"/>
      <c r="Q129" s="30">
        <v>20.5</v>
      </c>
      <c r="R129" s="30"/>
      <c r="S129" s="30"/>
      <c r="T129" s="30"/>
      <c r="U129" s="30">
        <v>19.5</v>
      </c>
      <c r="V129" s="30"/>
      <c r="W129" s="30"/>
      <c r="X129" s="30">
        <v>1</v>
      </c>
      <c r="Y129" s="28"/>
      <c r="Z129" s="28"/>
      <c r="AA129" s="28"/>
      <c r="AB129" s="28" t="s">
        <v>48</v>
      </c>
      <c r="AC129" s="28"/>
      <c r="AD129" s="28"/>
      <c r="AE129" s="28"/>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row>
    <row r="130" spans="1:56" s="6" customFormat="1" ht="13.5">
      <c r="A130" s="11" t="s">
        <v>352</v>
      </c>
      <c r="B130" s="28"/>
      <c r="C130" s="28" t="s">
        <v>59</v>
      </c>
      <c r="D130" s="29" t="s">
        <v>47</v>
      </c>
      <c r="E130" s="12">
        <v>2</v>
      </c>
      <c r="F130" s="80">
        <v>20.5</v>
      </c>
      <c r="G130" s="104"/>
      <c r="H130" s="83">
        <f t="shared" si="4"/>
        <v>0</v>
      </c>
      <c r="I130" s="21">
        <f t="shared" si="5"/>
        <v>0</v>
      </c>
      <c r="J130" s="21">
        <f t="shared" si="6"/>
        <v>0</v>
      </c>
      <c r="K130" s="21">
        <f t="shared" si="7"/>
        <v>0</v>
      </c>
      <c r="L130" s="13"/>
      <c r="N130" s="30"/>
      <c r="O130" s="30"/>
      <c r="P130" s="30"/>
      <c r="Q130" s="30">
        <v>20.5</v>
      </c>
      <c r="R130" s="30"/>
      <c r="S130" s="30"/>
      <c r="T130" s="30"/>
      <c r="U130" s="30">
        <v>19.5</v>
      </c>
      <c r="V130" s="30"/>
      <c r="W130" s="30"/>
      <c r="X130" s="30">
        <v>1</v>
      </c>
      <c r="Y130" s="28"/>
      <c r="Z130" s="28"/>
      <c r="AA130" s="28"/>
      <c r="AB130" s="28" t="s">
        <v>48</v>
      </c>
      <c r="AC130" s="28"/>
      <c r="AD130" s="28"/>
      <c r="AE130" s="28"/>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row>
    <row r="131" spans="1:56" s="6" customFormat="1" ht="13.5">
      <c r="A131" s="11" t="s">
        <v>353</v>
      </c>
      <c r="B131" s="28"/>
      <c r="C131" s="28" t="s">
        <v>52</v>
      </c>
      <c r="D131" s="29" t="s">
        <v>47</v>
      </c>
      <c r="E131" s="12">
        <v>2</v>
      </c>
      <c r="F131" s="80">
        <v>20.5</v>
      </c>
      <c r="G131" s="104"/>
      <c r="H131" s="83">
        <f t="shared" si="4"/>
        <v>0</v>
      </c>
      <c r="I131" s="21">
        <f t="shared" si="5"/>
        <v>0</v>
      </c>
      <c r="J131" s="21">
        <f t="shared" si="6"/>
        <v>0</v>
      </c>
      <c r="K131" s="21">
        <f t="shared" si="7"/>
        <v>0</v>
      </c>
      <c r="L131" s="13"/>
      <c r="N131" s="30"/>
      <c r="O131" s="30"/>
      <c r="P131" s="30"/>
      <c r="Q131" s="30">
        <v>20.5</v>
      </c>
      <c r="R131" s="30"/>
      <c r="S131" s="30"/>
      <c r="T131" s="30"/>
      <c r="U131" s="30">
        <v>16.5</v>
      </c>
      <c r="V131" s="30">
        <v>3</v>
      </c>
      <c r="W131" s="30"/>
      <c r="X131" s="30">
        <v>1</v>
      </c>
      <c r="Y131" s="28"/>
      <c r="Z131" s="28"/>
      <c r="AA131" s="28"/>
      <c r="AB131" s="28" t="s">
        <v>48</v>
      </c>
      <c r="AC131" s="28"/>
      <c r="AD131" s="28"/>
      <c r="AE131" s="28"/>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row>
    <row r="132" spans="1:56" s="177" customFormat="1" ht="13.5">
      <c r="A132" s="168" t="s">
        <v>564</v>
      </c>
      <c r="B132" s="169" t="s">
        <v>445</v>
      </c>
      <c r="C132" s="169" t="s">
        <v>50</v>
      </c>
      <c r="D132" s="170" t="s">
        <v>47</v>
      </c>
      <c r="E132" s="171">
        <v>2</v>
      </c>
      <c r="F132" s="172">
        <v>20.5</v>
      </c>
      <c r="G132" s="173"/>
      <c r="H132" s="174">
        <f t="shared" si="4"/>
        <v>0</v>
      </c>
      <c r="I132" s="175">
        <f t="shared" si="5"/>
        <v>0</v>
      </c>
      <c r="J132" s="175">
        <f t="shared" si="6"/>
        <v>0</v>
      </c>
      <c r="K132" s="175">
        <f t="shared" si="7"/>
        <v>0</v>
      </c>
      <c r="L132" s="176"/>
      <c r="N132" s="178"/>
      <c r="O132" s="178"/>
      <c r="P132" s="178"/>
      <c r="Q132" s="178">
        <v>20.5</v>
      </c>
      <c r="R132" s="178"/>
      <c r="S132" s="178"/>
      <c r="T132" s="178"/>
      <c r="U132" s="178">
        <v>13.5</v>
      </c>
      <c r="V132" s="178">
        <v>6</v>
      </c>
      <c r="W132" s="178"/>
      <c r="X132" s="178">
        <v>1</v>
      </c>
      <c r="Y132" s="169"/>
      <c r="Z132" s="169"/>
      <c r="AA132" s="169"/>
      <c r="AB132" s="169" t="s">
        <v>444</v>
      </c>
      <c r="AC132" s="169"/>
      <c r="AD132" s="169"/>
      <c r="AE132" s="16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v>22</v>
      </c>
      <c r="BB132" s="179"/>
      <c r="BC132" s="179"/>
      <c r="BD132" s="179"/>
    </row>
    <row r="133" spans="1:56" s="177" customFormat="1" ht="13.5">
      <c r="A133" s="168" t="s">
        <v>565</v>
      </c>
      <c r="B133" s="169" t="s">
        <v>445</v>
      </c>
      <c r="C133" s="169" t="s">
        <v>57</v>
      </c>
      <c r="D133" s="170" t="s">
        <v>47</v>
      </c>
      <c r="E133" s="171">
        <v>2</v>
      </c>
      <c r="F133" s="172">
        <v>19.5</v>
      </c>
      <c r="G133" s="173"/>
      <c r="H133" s="174">
        <f t="shared" si="4"/>
        <v>0</v>
      </c>
      <c r="I133" s="175">
        <f t="shared" si="5"/>
        <v>0</v>
      </c>
      <c r="J133" s="175">
        <f t="shared" si="6"/>
        <v>0</v>
      </c>
      <c r="K133" s="175">
        <f t="shared" si="7"/>
        <v>0</v>
      </c>
      <c r="L133" s="176"/>
      <c r="N133" s="178"/>
      <c r="O133" s="178"/>
      <c r="P133" s="178"/>
      <c r="Q133" s="178">
        <v>20.5</v>
      </c>
      <c r="R133" s="178"/>
      <c r="S133" s="178"/>
      <c r="T133" s="178"/>
      <c r="U133" s="178">
        <v>15.5</v>
      </c>
      <c r="V133" s="178">
        <v>4</v>
      </c>
      <c r="W133" s="178"/>
      <c r="X133" s="178">
        <v>1</v>
      </c>
      <c r="Y133" s="169"/>
      <c r="Z133" s="169"/>
      <c r="AA133" s="169"/>
      <c r="AB133" s="169" t="s">
        <v>444</v>
      </c>
      <c r="AC133" s="169" t="s">
        <v>444</v>
      </c>
      <c r="AD133" s="169"/>
      <c r="AE133" s="16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v>22</v>
      </c>
      <c r="BB133" s="179"/>
      <c r="BC133" s="179"/>
      <c r="BD133" s="179"/>
    </row>
    <row r="134" spans="1:56" s="6" customFormat="1" ht="13.5">
      <c r="A134" s="11" t="s">
        <v>356</v>
      </c>
      <c r="B134" s="28"/>
      <c r="C134" s="28" t="s">
        <v>633</v>
      </c>
      <c r="D134" s="29" t="s">
        <v>47</v>
      </c>
      <c r="E134" s="12">
        <v>2</v>
      </c>
      <c r="F134" s="80">
        <v>20.5</v>
      </c>
      <c r="G134" s="104"/>
      <c r="H134" s="83">
        <f t="shared" si="4"/>
        <v>0</v>
      </c>
      <c r="I134" s="21">
        <f t="shared" si="5"/>
        <v>0</v>
      </c>
      <c r="J134" s="21">
        <f t="shared" si="6"/>
        <v>0</v>
      </c>
      <c r="K134" s="21">
        <f t="shared" si="7"/>
        <v>0</v>
      </c>
      <c r="L134" s="13"/>
      <c r="N134" s="30"/>
      <c r="O134" s="30"/>
      <c r="P134" s="30"/>
      <c r="Q134" s="30">
        <v>20.5</v>
      </c>
      <c r="R134" s="30"/>
      <c r="S134" s="30"/>
      <c r="T134" s="30"/>
      <c r="U134" s="30">
        <v>16.5</v>
      </c>
      <c r="V134" s="30">
        <v>3</v>
      </c>
      <c r="W134" s="30"/>
      <c r="X134" s="30">
        <v>1</v>
      </c>
      <c r="Y134" s="28"/>
      <c r="Z134" s="28"/>
      <c r="AA134" s="28"/>
      <c r="AB134" s="28" t="s">
        <v>48</v>
      </c>
      <c r="AC134" s="28"/>
      <c r="AD134" s="28"/>
      <c r="AE134" s="28"/>
      <c r="AF134" s="32"/>
      <c r="AG134" s="32"/>
      <c r="AH134" s="32"/>
      <c r="AI134" s="32"/>
      <c r="AJ134" s="32"/>
      <c r="AK134" s="32"/>
      <c r="AL134" s="32">
        <v>10</v>
      </c>
      <c r="AM134" s="32">
        <v>12</v>
      </c>
      <c r="AN134" s="32"/>
      <c r="AO134" s="32"/>
      <c r="AP134" s="32"/>
      <c r="AQ134" s="32"/>
      <c r="AR134" s="32"/>
      <c r="AS134" s="32"/>
      <c r="AT134" s="32"/>
      <c r="AU134" s="32"/>
      <c r="AV134" s="32"/>
      <c r="AW134" s="32"/>
      <c r="AX134" s="32"/>
      <c r="AY134" s="32"/>
      <c r="AZ134" s="32"/>
      <c r="BA134" s="32"/>
      <c r="BB134" s="32"/>
      <c r="BC134" s="32"/>
      <c r="BD134" s="32"/>
    </row>
    <row r="135" spans="1:56" s="6" customFormat="1" ht="13.5">
      <c r="A135" s="11" t="s">
        <v>637</v>
      </c>
      <c r="B135" s="28"/>
      <c r="C135" s="28" t="s">
        <v>638</v>
      </c>
      <c r="D135" s="29" t="s">
        <v>47</v>
      </c>
      <c r="E135" s="12">
        <v>2</v>
      </c>
      <c r="F135" s="80">
        <v>20.5</v>
      </c>
      <c r="G135" s="104"/>
      <c r="H135" s="83">
        <f aca="true" t="shared" si="8" ref="H135:H189">IF($G135=2,$E135,0)</f>
        <v>0</v>
      </c>
      <c r="I135" s="21">
        <f aca="true" t="shared" si="9" ref="I135:I189">IF($G135=2,$F135,0)</f>
        <v>0</v>
      </c>
      <c r="J135" s="21">
        <f aca="true" t="shared" si="10" ref="J135:J190">IF($G135&gt;=1,$E135,0)</f>
        <v>0</v>
      </c>
      <c r="K135" s="21">
        <f aca="true" t="shared" si="11" ref="K135:K190">IF($G135&gt;=1,$F135,0)</f>
        <v>0</v>
      </c>
      <c r="L135" s="13"/>
      <c r="N135" s="30"/>
      <c r="O135" s="30"/>
      <c r="P135" s="30"/>
      <c r="Q135" s="30">
        <v>20.5</v>
      </c>
      <c r="R135" s="30"/>
      <c r="S135" s="30"/>
      <c r="T135" s="30"/>
      <c r="U135" s="30">
        <v>16.5</v>
      </c>
      <c r="V135" s="30">
        <v>3</v>
      </c>
      <c r="W135" s="30"/>
      <c r="X135" s="30">
        <v>1</v>
      </c>
      <c r="Y135" s="28"/>
      <c r="Z135" s="28"/>
      <c r="AA135" s="28"/>
      <c r="AB135" s="28" t="s">
        <v>48</v>
      </c>
      <c r="AC135" s="28"/>
      <c r="AD135" s="28"/>
      <c r="AE135" s="28"/>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v>22</v>
      </c>
      <c r="BD135" s="32"/>
    </row>
    <row r="136" spans="1:56" s="6" customFormat="1" ht="13.5">
      <c r="A136" s="11" t="s">
        <v>639</v>
      </c>
      <c r="B136" s="28"/>
      <c r="C136" s="28" t="s">
        <v>49</v>
      </c>
      <c r="D136" s="29" t="s">
        <v>47</v>
      </c>
      <c r="E136" s="12">
        <v>2</v>
      </c>
      <c r="F136" s="80">
        <v>20.5</v>
      </c>
      <c r="G136" s="104"/>
      <c r="H136" s="83">
        <f t="shared" si="8"/>
        <v>0</v>
      </c>
      <c r="I136" s="21">
        <f t="shared" si="9"/>
        <v>0</v>
      </c>
      <c r="J136" s="21">
        <f t="shared" si="10"/>
        <v>0</v>
      </c>
      <c r="K136" s="21">
        <f t="shared" si="11"/>
        <v>0</v>
      </c>
      <c r="L136" s="13"/>
      <c r="N136" s="30"/>
      <c r="O136" s="30"/>
      <c r="P136" s="30"/>
      <c r="Q136" s="30">
        <v>20.5</v>
      </c>
      <c r="R136" s="30"/>
      <c r="S136" s="30"/>
      <c r="T136" s="30"/>
      <c r="U136" s="30">
        <v>16.5</v>
      </c>
      <c r="V136" s="30">
        <v>3</v>
      </c>
      <c r="W136" s="30"/>
      <c r="X136" s="30">
        <v>1</v>
      </c>
      <c r="Y136" s="28"/>
      <c r="Z136" s="28"/>
      <c r="AA136" s="28"/>
      <c r="AB136" s="28" t="s">
        <v>48</v>
      </c>
      <c r="AC136" s="28"/>
      <c r="AD136" s="28"/>
      <c r="AE136" s="28"/>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v>20</v>
      </c>
      <c r="BD136" s="32">
        <v>2</v>
      </c>
    </row>
    <row r="137" spans="1:56" s="6" customFormat="1" ht="13.5">
      <c r="A137" s="11" t="s">
        <v>357</v>
      </c>
      <c r="B137" s="28"/>
      <c r="C137" s="28" t="s">
        <v>58</v>
      </c>
      <c r="D137" s="29" t="s">
        <v>47</v>
      </c>
      <c r="E137" s="12">
        <v>2</v>
      </c>
      <c r="F137" s="80">
        <v>20.5</v>
      </c>
      <c r="G137" s="104"/>
      <c r="H137" s="83">
        <f t="shared" si="8"/>
        <v>0</v>
      </c>
      <c r="I137" s="21">
        <f t="shared" si="9"/>
        <v>0</v>
      </c>
      <c r="J137" s="21">
        <f t="shared" si="10"/>
        <v>0</v>
      </c>
      <c r="K137" s="21">
        <f t="shared" si="11"/>
        <v>0</v>
      </c>
      <c r="L137" s="13"/>
      <c r="N137" s="30"/>
      <c r="O137" s="30"/>
      <c r="P137" s="30"/>
      <c r="Q137" s="30">
        <v>20.5</v>
      </c>
      <c r="R137" s="30"/>
      <c r="S137" s="30"/>
      <c r="T137" s="30"/>
      <c r="U137" s="30">
        <v>16.5</v>
      </c>
      <c r="V137" s="30">
        <v>3</v>
      </c>
      <c r="W137" s="30"/>
      <c r="X137" s="30">
        <v>1</v>
      </c>
      <c r="Y137" s="28"/>
      <c r="Z137" s="28"/>
      <c r="AA137" s="28"/>
      <c r="AB137" s="28" t="s">
        <v>48</v>
      </c>
      <c r="AC137" s="28"/>
      <c r="AD137" s="28"/>
      <c r="AE137" s="28"/>
      <c r="AF137" s="32"/>
      <c r="AG137" s="32"/>
      <c r="AH137" s="32"/>
      <c r="AI137" s="32"/>
      <c r="AJ137" s="32"/>
      <c r="AK137" s="32">
        <v>1</v>
      </c>
      <c r="AL137" s="32"/>
      <c r="AM137" s="32">
        <v>1</v>
      </c>
      <c r="AN137" s="32">
        <v>1</v>
      </c>
      <c r="AO137" s="32"/>
      <c r="AP137" s="32"/>
      <c r="AQ137" s="32"/>
      <c r="AR137" s="32"/>
      <c r="AS137" s="32"/>
      <c r="AT137" s="32"/>
      <c r="AU137" s="32"/>
      <c r="AV137" s="32"/>
      <c r="AW137" s="32"/>
      <c r="AX137" s="32"/>
      <c r="AY137" s="32"/>
      <c r="AZ137" s="32"/>
      <c r="BA137" s="32"/>
      <c r="BB137" s="32"/>
      <c r="BC137" s="32">
        <v>22</v>
      </c>
      <c r="BD137" s="32"/>
    </row>
    <row r="138" spans="1:56" s="6" customFormat="1" ht="13.5">
      <c r="A138" s="11" t="s">
        <v>358</v>
      </c>
      <c r="B138" s="28"/>
      <c r="C138" s="28" t="s">
        <v>58</v>
      </c>
      <c r="D138" s="29" t="s">
        <v>47</v>
      </c>
      <c r="E138" s="12">
        <v>2</v>
      </c>
      <c r="F138" s="80">
        <v>20.5</v>
      </c>
      <c r="G138" s="104"/>
      <c r="H138" s="83">
        <f t="shared" si="8"/>
        <v>0</v>
      </c>
      <c r="I138" s="21">
        <f t="shared" si="9"/>
        <v>0</v>
      </c>
      <c r="J138" s="21">
        <f t="shared" si="10"/>
        <v>0</v>
      </c>
      <c r="K138" s="21">
        <f t="shared" si="11"/>
        <v>0</v>
      </c>
      <c r="L138" s="13"/>
      <c r="N138" s="30"/>
      <c r="O138" s="30"/>
      <c r="P138" s="30"/>
      <c r="Q138" s="30">
        <v>20.5</v>
      </c>
      <c r="R138" s="30"/>
      <c r="S138" s="30"/>
      <c r="T138" s="30"/>
      <c r="U138" s="30">
        <v>19.5</v>
      </c>
      <c r="V138" s="30"/>
      <c r="W138" s="30"/>
      <c r="X138" s="30">
        <v>1</v>
      </c>
      <c r="Y138" s="28"/>
      <c r="Z138" s="28"/>
      <c r="AA138" s="28"/>
      <c r="AB138" s="28" t="s">
        <v>48</v>
      </c>
      <c r="AC138" s="28"/>
      <c r="AD138" s="28"/>
      <c r="AE138" s="28"/>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v>22</v>
      </c>
      <c r="BD138" s="32"/>
    </row>
    <row r="139" spans="1:56" s="6" customFormat="1" ht="13.5">
      <c r="A139" s="11" t="s">
        <v>359</v>
      </c>
      <c r="B139" s="28"/>
      <c r="C139" s="28" t="s">
        <v>59</v>
      </c>
      <c r="D139" s="29" t="s">
        <v>47</v>
      </c>
      <c r="E139" s="12">
        <v>2</v>
      </c>
      <c r="F139" s="80">
        <v>20.5</v>
      </c>
      <c r="G139" s="104"/>
      <c r="H139" s="83">
        <f t="shared" si="8"/>
        <v>0</v>
      </c>
      <c r="I139" s="21">
        <f t="shared" si="9"/>
        <v>0</v>
      </c>
      <c r="J139" s="21">
        <f t="shared" si="10"/>
        <v>0</v>
      </c>
      <c r="K139" s="21">
        <f t="shared" si="11"/>
        <v>0</v>
      </c>
      <c r="L139" s="13"/>
      <c r="N139" s="30"/>
      <c r="O139" s="30"/>
      <c r="P139" s="30"/>
      <c r="Q139" s="30">
        <v>20.5</v>
      </c>
      <c r="R139" s="30"/>
      <c r="S139" s="30"/>
      <c r="T139" s="30"/>
      <c r="U139" s="30">
        <v>19.5</v>
      </c>
      <c r="V139" s="30"/>
      <c r="W139" s="30"/>
      <c r="X139" s="30">
        <v>1</v>
      </c>
      <c r="Y139" s="28"/>
      <c r="Z139" s="28"/>
      <c r="AA139" s="28"/>
      <c r="AB139" s="28" t="s">
        <v>48</v>
      </c>
      <c r="AC139" s="28"/>
      <c r="AD139" s="28"/>
      <c r="AE139" s="28"/>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row>
    <row r="140" spans="1:56" s="177" customFormat="1" ht="13.5">
      <c r="A140" s="168" t="s">
        <v>463</v>
      </c>
      <c r="B140" s="169" t="s">
        <v>566</v>
      </c>
      <c r="C140" s="169" t="s">
        <v>49</v>
      </c>
      <c r="D140" s="170" t="s">
        <v>47</v>
      </c>
      <c r="E140" s="171">
        <v>2</v>
      </c>
      <c r="F140" s="172">
        <v>20.5</v>
      </c>
      <c r="G140" s="173"/>
      <c r="H140" s="174">
        <f t="shared" si="8"/>
        <v>0</v>
      </c>
      <c r="I140" s="175">
        <f t="shared" si="9"/>
        <v>0</v>
      </c>
      <c r="J140" s="175">
        <f t="shared" si="10"/>
        <v>0</v>
      </c>
      <c r="K140" s="175">
        <f t="shared" si="11"/>
        <v>0</v>
      </c>
      <c r="L140" s="176"/>
      <c r="N140" s="178"/>
      <c r="O140" s="178"/>
      <c r="P140" s="178"/>
      <c r="Q140" s="178">
        <v>20.5</v>
      </c>
      <c r="R140" s="178"/>
      <c r="S140" s="178"/>
      <c r="T140" s="178"/>
      <c r="U140" s="178">
        <v>19.5</v>
      </c>
      <c r="V140" s="178"/>
      <c r="W140" s="178"/>
      <c r="X140" s="178">
        <v>1</v>
      </c>
      <c r="Y140" s="169"/>
      <c r="Z140" s="169"/>
      <c r="AA140" s="169" t="s">
        <v>444</v>
      </c>
      <c r="AB140" s="169" t="s">
        <v>444</v>
      </c>
      <c r="AC140" s="169"/>
      <c r="AD140" s="169"/>
      <c r="AE140" s="16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row>
    <row r="141" spans="1:56" s="6" customFormat="1" ht="13.5">
      <c r="A141" s="11" t="s">
        <v>360</v>
      </c>
      <c r="B141" s="28"/>
      <c r="C141" s="28" t="s">
        <v>57</v>
      </c>
      <c r="D141" s="29" t="s">
        <v>47</v>
      </c>
      <c r="E141" s="12">
        <v>2</v>
      </c>
      <c r="F141" s="80">
        <v>20.5</v>
      </c>
      <c r="G141" s="104"/>
      <c r="H141" s="83">
        <f t="shared" si="8"/>
        <v>0</v>
      </c>
      <c r="I141" s="21">
        <f t="shared" si="9"/>
        <v>0</v>
      </c>
      <c r="J141" s="21">
        <f t="shared" si="10"/>
        <v>0</v>
      </c>
      <c r="K141" s="21">
        <f t="shared" si="11"/>
        <v>0</v>
      </c>
      <c r="L141" s="13"/>
      <c r="N141" s="30"/>
      <c r="O141" s="30"/>
      <c r="P141" s="30"/>
      <c r="Q141" s="30">
        <v>20.5</v>
      </c>
      <c r="R141" s="30"/>
      <c r="S141" s="30"/>
      <c r="T141" s="30"/>
      <c r="U141" s="30">
        <v>19.5</v>
      </c>
      <c r="V141" s="30"/>
      <c r="W141" s="30"/>
      <c r="X141" s="30">
        <v>1</v>
      </c>
      <c r="Y141" s="28"/>
      <c r="Z141" s="28"/>
      <c r="AA141" s="28"/>
      <c r="AB141" s="28" t="s">
        <v>48</v>
      </c>
      <c r="AC141" s="28"/>
      <c r="AD141" s="28"/>
      <c r="AE141" s="28"/>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row>
    <row r="142" spans="1:56" s="6" customFormat="1" ht="13.5">
      <c r="A142" s="11" t="s">
        <v>361</v>
      </c>
      <c r="B142" s="28"/>
      <c r="C142" s="28" t="s">
        <v>58</v>
      </c>
      <c r="D142" s="29" t="s">
        <v>47</v>
      </c>
      <c r="E142" s="12">
        <v>2</v>
      </c>
      <c r="F142" s="80">
        <v>20.5</v>
      </c>
      <c r="G142" s="104"/>
      <c r="H142" s="83">
        <f t="shared" si="8"/>
        <v>0</v>
      </c>
      <c r="I142" s="21">
        <f t="shared" si="9"/>
        <v>0</v>
      </c>
      <c r="J142" s="21">
        <f t="shared" si="10"/>
        <v>0</v>
      </c>
      <c r="K142" s="21">
        <f t="shared" si="11"/>
        <v>0</v>
      </c>
      <c r="L142" s="13"/>
      <c r="N142" s="30"/>
      <c r="O142" s="30"/>
      <c r="P142" s="30"/>
      <c r="Q142" s="30">
        <v>20.5</v>
      </c>
      <c r="R142" s="30"/>
      <c r="S142" s="30"/>
      <c r="T142" s="30"/>
      <c r="U142" s="30">
        <v>19.5</v>
      </c>
      <c r="V142" s="30"/>
      <c r="W142" s="30"/>
      <c r="X142" s="30">
        <v>1</v>
      </c>
      <c r="Y142" s="28"/>
      <c r="Z142" s="28"/>
      <c r="AA142" s="28"/>
      <c r="AB142" s="28" t="s">
        <v>48</v>
      </c>
      <c r="AC142" s="28"/>
      <c r="AD142" s="28"/>
      <c r="AE142" s="28"/>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row>
    <row r="143" spans="1:56" s="6" customFormat="1" ht="13.5">
      <c r="A143" s="11" t="s">
        <v>362</v>
      </c>
      <c r="B143" s="28"/>
      <c r="C143" s="28" t="s">
        <v>59</v>
      </c>
      <c r="D143" s="29" t="s">
        <v>47</v>
      </c>
      <c r="E143" s="12">
        <v>2</v>
      </c>
      <c r="F143" s="80">
        <v>20.5</v>
      </c>
      <c r="G143" s="104"/>
      <c r="H143" s="83">
        <f t="shared" si="8"/>
        <v>0</v>
      </c>
      <c r="I143" s="21">
        <f t="shared" si="9"/>
        <v>0</v>
      </c>
      <c r="J143" s="21">
        <f t="shared" si="10"/>
        <v>0</v>
      </c>
      <c r="K143" s="21">
        <f t="shared" si="11"/>
        <v>0</v>
      </c>
      <c r="L143" s="13"/>
      <c r="N143" s="30"/>
      <c r="O143" s="30"/>
      <c r="P143" s="30"/>
      <c r="Q143" s="30">
        <v>20.5</v>
      </c>
      <c r="R143" s="30"/>
      <c r="S143" s="30"/>
      <c r="T143" s="30"/>
      <c r="U143" s="30">
        <v>19.5</v>
      </c>
      <c r="V143" s="30"/>
      <c r="W143" s="30"/>
      <c r="X143" s="30">
        <v>1</v>
      </c>
      <c r="Y143" s="28"/>
      <c r="Z143" s="28"/>
      <c r="AA143" s="28"/>
      <c r="AB143" s="28" t="s">
        <v>48</v>
      </c>
      <c r="AC143" s="28"/>
      <c r="AD143" s="28"/>
      <c r="AE143" s="28"/>
      <c r="AF143" s="32"/>
      <c r="AG143" s="32"/>
      <c r="AH143" s="32"/>
      <c r="AI143" s="32"/>
      <c r="AJ143" s="32"/>
      <c r="AK143" s="32"/>
      <c r="AL143" s="32">
        <v>10</v>
      </c>
      <c r="AM143" s="32">
        <v>10</v>
      </c>
      <c r="AN143" s="32"/>
      <c r="AO143" s="32"/>
      <c r="AP143" s="32"/>
      <c r="AQ143" s="32"/>
      <c r="AR143" s="32"/>
      <c r="AS143" s="32"/>
      <c r="AT143" s="32"/>
      <c r="AU143" s="32"/>
      <c r="AV143" s="32"/>
      <c r="AW143" s="32"/>
      <c r="AX143" s="32"/>
      <c r="AY143" s="32"/>
      <c r="AZ143" s="32"/>
      <c r="BA143" s="32"/>
      <c r="BB143" s="32"/>
      <c r="BC143" s="32"/>
      <c r="BD143" s="32"/>
    </row>
    <row r="144" spans="1:56" s="6" customFormat="1" ht="13.5">
      <c r="A144" s="11" t="s">
        <v>363</v>
      </c>
      <c r="B144" s="28"/>
      <c r="C144" s="28" t="s">
        <v>57</v>
      </c>
      <c r="D144" s="29" t="s">
        <v>47</v>
      </c>
      <c r="E144" s="12">
        <v>2</v>
      </c>
      <c r="F144" s="80">
        <v>20.5</v>
      </c>
      <c r="G144" s="104"/>
      <c r="H144" s="83">
        <f t="shared" si="8"/>
        <v>0</v>
      </c>
      <c r="I144" s="21">
        <f t="shared" si="9"/>
        <v>0</v>
      </c>
      <c r="J144" s="21">
        <f t="shared" si="10"/>
        <v>0</v>
      </c>
      <c r="K144" s="21">
        <f t="shared" si="11"/>
        <v>0</v>
      </c>
      <c r="L144" s="13"/>
      <c r="N144" s="30"/>
      <c r="O144" s="30"/>
      <c r="P144" s="30"/>
      <c r="Q144" s="30">
        <v>20.5</v>
      </c>
      <c r="R144" s="30"/>
      <c r="S144" s="30"/>
      <c r="T144" s="30"/>
      <c r="U144" s="30">
        <v>19.5</v>
      </c>
      <c r="V144" s="30"/>
      <c r="W144" s="30"/>
      <c r="X144" s="30">
        <v>1</v>
      </c>
      <c r="Y144" s="28"/>
      <c r="Z144" s="28"/>
      <c r="AA144" s="28"/>
      <c r="AB144" s="28" t="s">
        <v>48</v>
      </c>
      <c r="AC144" s="28"/>
      <c r="AD144" s="28"/>
      <c r="AE144" s="28"/>
      <c r="AF144" s="32"/>
      <c r="AG144" s="32"/>
      <c r="AH144" s="32"/>
      <c r="AI144" s="32"/>
      <c r="AJ144" s="32"/>
      <c r="AK144" s="32"/>
      <c r="AL144" s="32"/>
      <c r="AM144" s="32"/>
      <c r="AN144" s="32"/>
      <c r="AO144" s="32"/>
      <c r="AP144" s="32"/>
      <c r="AQ144" s="32"/>
      <c r="AR144" s="32"/>
      <c r="AS144" s="32"/>
      <c r="AT144" s="32"/>
      <c r="AU144" s="32"/>
      <c r="AV144" s="32"/>
      <c r="AW144" s="32"/>
      <c r="AX144" s="32"/>
      <c r="AY144" s="32">
        <v>3</v>
      </c>
      <c r="AZ144" s="32"/>
      <c r="BA144" s="32"/>
      <c r="BB144" s="32"/>
      <c r="BC144" s="32"/>
      <c r="BD144" s="32"/>
    </row>
    <row r="145" spans="1:56" s="6" customFormat="1" ht="13.5">
      <c r="A145" s="11" t="s">
        <v>516</v>
      </c>
      <c r="B145" s="28"/>
      <c r="C145" s="28" t="s">
        <v>58</v>
      </c>
      <c r="D145" s="29" t="s">
        <v>47</v>
      </c>
      <c r="E145" s="12">
        <v>2</v>
      </c>
      <c r="F145" s="80">
        <v>20.5</v>
      </c>
      <c r="G145" s="104"/>
      <c r="H145" s="83">
        <f t="shared" si="8"/>
        <v>0</v>
      </c>
      <c r="I145" s="21">
        <f t="shared" si="9"/>
        <v>0</v>
      </c>
      <c r="J145" s="21">
        <f t="shared" si="10"/>
        <v>0</v>
      </c>
      <c r="K145" s="21">
        <f t="shared" si="11"/>
        <v>0</v>
      </c>
      <c r="L145" s="13"/>
      <c r="N145" s="30"/>
      <c r="O145" s="30"/>
      <c r="P145" s="30"/>
      <c r="Q145" s="30">
        <v>20.5</v>
      </c>
      <c r="R145" s="30"/>
      <c r="S145" s="30"/>
      <c r="T145" s="30"/>
      <c r="U145" s="30">
        <v>19.5</v>
      </c>
      <c r="V145" s="30"/>
      <c r="W145" s="30"/>
      <c r="X145" s="30">
        <v>1</v>
      </c>
      <c r="Y145" s="28"/>
      <c r="Z145" s="28"/>
      <c r="AA145" s="28"/>
      <c r="AB145" s="28" t="s">
        <v>48</v>
      </c>
      <c r="AC145" s="28"/>
      <c r="AD145" s="28"/>
      <c r="AE145" s="28"/>
      <c r="AF145" s="32"/>
      <c r="AG145" s="32"/>
      <c r="AH145" s="32"/>
      <c r="AI145" s="32"/>
      <c r="AJ145" s="32"/>
      <c r="AK145" s="32"/>
      <c r="AL145" s="32"/>
      <c r="AM145" s="32"/>
      <c r="AN145" s="32">
        <v>2</v>
      </c>
      <c r="AO145" s="32"/>
      <c r="AP145" s="32"/>
      <c r="AQ145" s="32"/>
      <c r="AR145" s="32"/>
      <c r="AS145" s="32"/>
      <c r="AT145" s="32"/>
      <c r="AU145" s="32"/>
      <c r="AV145" s="32"/>
      <c r="AW145" s="32"/>
      <c r="AX145" s="32"/>
      <c r="AY145" s="32">
        <v>3</v>
      </c>
      <c r="AZ145" s="32"/>
      <c r="BA145" s="32"/>
      <c r="BB145" s="32"/>
      <c r="BC145" s="32"/>
      <c r="BD145" s="32"/>
    </row>
    <row r="146" spans="1:56" s="6" customFormat="1" ht="13.5">
      <c r="A146" s="11" t="s">
        <v>517</v>
      </c>
      <c r="B146" s="28"/>
      <c r="C146" s="28" t="s">
        <v>57</v>
      </c>
      <c r="D146" s="29" t="s">
        <v>47</v>
      </c>
      <c r="E146" s="12">
        <v>2</v>
      </c>
      <c r="F146" s="80">
        <v>20.5</v>
      </c>
      <c r="G146" s="104"/>
      <c r="H146" s="83">
        <f t="shared" si="8"/>
        <v>0</v>
      </c>
      <c r="I146" s="21">
        <f t="shared" si="9"/>
        <v>0</v>
      </c>
      <c r="J146" s="21">
        <f t="shared" si="10"/>
        <v>0</v>
      </c>
      <c r="K146" s="21">
        <f t="shared" si="11"/>
        <v>0</v>
      </c>
      <c r="L146" s="13"/>
      <c r="N146" s="30"/>
      <c r="O146" s="30"/>
      <c r="P146" s="30"/>
      <c r="Q146" s="30">
        <v>20.5</v>
      </c>
      <c r="R146" s="30"/>
      <c r="S146" s="30"/>
      <c r="T146" s="30"/>
      <c r="U146" s="30">
        <v>19.5</v>
      </c>
      <c r="V146" s="30"/>
      <c r="W146" s="30"/>
      <c r="X146" s="30">
        <v>1</v>
      </c>
      <c r="Y146" s="28"/>
      <c r="Z146" s="28"/>
      <c r="AA146" s="28"/>
      <c r="AB146" s="28" t="s">
        <v>48</v>
      </c>
      <c r="AC146" s="28"/>
      <c r="AD146" s="28"/>
      <c r="AE146" s="28"/>
      <c r="AF146" s="32"/>
      <c r="AG146" s="32"/>
      <c r="AH146" s="32"/>
      <c r="AI146" s="32"/>
      <c r="AJ146" s="32"/>
      <c r="AK146" s="32"/>
      <c r="AL146" s="32"/>
      <c r="AM146" s="32"/>
      <c r="AN146" s="32"/>
      <c r="AO146" s="32"/>
      <c r="AP146" s="32"/>
      <c r="AQ146" s="32"/>
      <c r="AR146" s="32"/>
      <c r="AS146" s="32"/>
      <c r="AT146" s="32"/>
      <c r="AU146" s="32"/>
      <c r="AV146" s="32"/>
      <c r="AW146" s="32"/>
      <c r="AX146" s="32"/>
      <c r="AY146" s="32">
        <v>22</v>
      </c>
      <c r="AZ146" s="32"/>
      <c r="BA146" s="32"/>
      <c r="BB146" s="32"/>
      <c r="BC146" s="32"/>
      <c r="BD146" s="32"/>
    </row>
    <row r="147" spans="1:56" s="6" customFormat="1" ht="13.5">
      <c r="A147" s="11" t="s">
        <v>518</v>
      </c>
      <c r="B147" s="28"/>
      <c r="C147" s="28" t="s">
        <v>58</v>
      </c>
      <c r="D147" s="29" t="s">
        <v>47</v>
      </c>
      <c r="E147" s="12">
        <v>2</v>
      </c>
      <c r="F147" s="80">
        <v>20.5</v>
      </c>
      <c r="G147" s="104"/>
      <c r="H147" s="83">
        <f t="shared" si="8"/>
        <v>0</v>
      </c>
      <c r="I147" s="21">
        <f t="shared" si="9"/>
        <v>0</v>
      </c>
      <c r="J147" s="21">
        <f t="shared" si="10"/>
        <v>0</v>
      </c>
      <c r="K147" s="21">
        <f t="shared" si="11"/>
        <v>0</v>
      </c>
      <c r="L147" s="13"/>
      <c r="N147" s="30"/>
      <c r="O147" s="30"/>
      <c r="P147" s="30"/>
      <c r="Q147" s="30">
        <v>20.5</v>
      </c>
      <c r="R147" s="30"/>
      <c r="S147" s="30"/>
      <c r="T147" s="30"/>
      <c r="U147" s="30">
        <v>19.5</v>
      </c>
      <c r="V147" s="30"/>
      <c r="W147" s="30"/>
      <c r="X147" s="30">
        <v>1</v>
      </c>
      <c r="Y147" s="28"/>
      <c r="Z147" s="28"/>
      <c r="AA147" s="28"/>
      <c r="AB147" s="28" t="s">
        <v>48</v>
      </c>
      <c r="AC147" s="28"/>
      <c r="AD147" s="28"/>
      <c r="AE147" s="28"/>
      <c r="AF147" s="32"/>
      <c r="AG147" s="32"/>
      <c r="AH147" s="32"/>
      <c r="AI147" s="32"/>
      <c r="AJ147" s="32"/>
      <c r="AK147" s="32"/>
      <c r="AL147" s="32"/>
      <c r="AM147" s="32"/>
      <c r="AN147" s="32"/>
      <c r="AO147" s="32"/>
      <c r="AP147" s="32"/>
      <c r="AQ147" s="32"/>
      <c r="AR147" s="32"/>
      <c r="AS147" s="32"/>
      <c r="AT147" s="32"/>
      <c r="AU147" s="32"/>
      <c r="AV147" s="32"/>
      <c r="AW147" s="32"/>
      <c r="AX147" s="32"/>
      <c r="AY147" s="32">
        <v>14</v>
      </c>
      <c r="AZ147" s="32">
        <v>8</v>
      </c>
      <c r="BA147" s="32"/>
      <c r="BB147" s="32"/>
      <c r="BC147" s="32"/>
      <c r="BD147" s="32"/>
    </row>
    <row r="148" spans="1:56" s="6" customFormat="1" ht="13.5">
      <c r="A148" s="11" t="s">
        <v>519</v>
      </c>
      <c r="B148" s="28"/>
      <c r="C148" s="28" t="s">
        <v>58</v>
      </c>
      <c r="D148" s="29" t="s">
        <v>47</v>
      </c>
      <c r="E148" s="12">
        <v>2</v>
      </c>
      <c r="F148" s="80">
        <v>20.5</v>
      </c>
      <c r="G148" s="104"/>
      <c r="H148" s="83">
        <f t="shared" si="8"/>
        <v>0</v>
      </c>
      <c r="I148" s="21">
        <f t="shared" si="9"/>
        <v>0</v>
      </c>
      <c r="J148" s="21">
        <f t="shared" si="10"/>
        <v>0</v>
      </c>
      <c r="K148" s="21">
        <f t="shared" si="11"/>
        <v>0</v>
      </c>
      <c r="L148" s="13"/>
      <c r="N148" s="30"/>
      <c r="O148" s="30"/>
      <c r="P148" s="30"/>
      <c r="Q148" s="30">
        <v>20.5</v>
      </c>
      <c r="R148" s="30"/>
      <c r="S148" s="30"/>
      <c r="T148" s="30"/>
      <c r="U148" s="30">
        <v>19.5</v>
      </c>
      <c r="V148" s="30"/>
      <c r="W148" s="30"/>
      <c r="X148" s="30">
        <v>1</v>
      </c>
      <c r="Y148" s="28"/>
      <c r="Z148" s="28"/>
      <c r="AA148" s="28"/>
      <c r="AB148" s="28" t="s">
        <v>48</v>
      </c>
      <c r="AC148" s="28"/>
      <c r="AD148" s="28"/>
      <c r="AE148" s="28"/>
      <c r="AF148" s="32"/>
      <c r="AG148" s="32"/>
      <c r="AH148" s="32"/>
      <c r="AI148" s="32"/>
      <c r="AJ148" s="32"/>
      <c r="AK148" s="32"/>
      <c r="AL148" s="32"/>
      <c r="AM148" s="32"/>
      <c r="AN148" s="32"/>
      <c r="AO148" s="32"/>
      <c r="AP148" s="32"/>
      <c r="AQ148" s="32"/>
      <c r="AR148" s="32"/>
      <c r="AS148" s="32"/>
      <c r="AT148" s="32"/>
      <c r="AU148" s="32"/>
      <c r="AV148" s="32"/>
      <c r="AW148" s="32"/>
      <c r="AX148" s="32">
        <v>22</v>
      </c>
      <c r="AY148" s="32"/>
      <c r="AZ148" s="32"/>
      <c r="BA148" s="32"/>
      <c r="BB148" s="32"/>
      <c r="BC148" s="32"/>
      <c r="BD148" s="32"/>
    </row>
    <row r="149" spans="1:56" s="6" customFormat="1" ht="13.5">
      <c r="A149" s="11" t="s">
        <v>520</v>
      </c>
      <c r="B149" s="28"/>
      <c r="C149" s="28" t="s">
        <v>58</v>
      </c>
      <c r="D149" s="29" t="s">
        <v>56</v>
      </c>
      <c r="E149" s="12">
        <v>2</v>
      </c>
      <c r="F149" s="80">
        <v>20.5</v>
      </c>
      <c r="G149" s="104"/>
      <c r="H149" s="83">
        <f t="shared" si="8"/>
        <v>0</v>
      </c>
      <c r="I149" s="21">
        <f t="shared" si="9"/>
        <v>0</v>
      </c>
      <c r="J149" s="21">
        <f t="shared" si="10"/>
        <v>0</v>
      </c>
      <c r="K149" s="21">
        <f t="shared" si="11"/>
        <v>0</v>
      </c>
      <c r="L149" s="13"/>
      <c r="N149" s="30"/>
      <c r="O149" s="30"/>
      <c r="P149" s="30"/>
      <c r="Q149" s="30">
        <v>20.5</v>
      </c>
      <c r="R149" s="30"/>
      <c r="S149" s="30"/>
      <c r="T149" s="30"/>
      <c r="U149" s="30">
        <v>13</v>
      </c>
      <c r="V149" s="30">
        <v>6.5</v>
      </c>
      <c r="W149" s="30"/>
      <c r="X149" s="30">
        <v>1</v>
      </c>
      <c r="Y149" s="28"/>
      <c r="Z149" s="28"/>
      <c r="AA149" s="28"/>
      <c r="AB149" s="28" t="s">
        <v>189</v>
      </c>
      <c r="AC149" s="28"/>
      <c r="AD149" s="28"/>
      <c r="AE149" s="28"/>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row>
    <row r="150" spans="1:56" s="6" customFormat="1" ht="13.5">
      <c r="A150" s="208"/>
      <c r="B150" s="28"/>
      <c r="C150" s="28"/>
      <c r="D150" s="29"/>
      <c r="E150" s="12"/>
      <c r="F150" s="80"/>
      <c r="G150" s="104"/>
      <c r="H150" s="83"/>
      <c r="I150" s="21"/>
      <c r="J150" s="21"/>
      <c r="K150" s="21"/>
      <c r="L150" s="13"/>
      <c r="N150" s="30"/>
      <c r="O150" s="30"/>
      <c r="P150" s="30"/>
      <c r="Q150" s="30"/>
      <c r="R150" s="30"/>
      <c r="S150" s="30"/>
      <c r="T150" s="30"/>
      <c r="U150" s="30"/>
      <c r="V150" s="30"/>
      <c r="W150" s="30"/>
      <c r="X150" s="30"/>
      <c r="Y150" s="28"/>
      <c r="Z150" s="28"/>
      <c r="AA150" s="28"/>
      <c r="AB150" s="28"/>
      <c r="AC150" s="28"/>
      <c r="AD150" s="28"/>
      <c r="AE150" s="28"/>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row>
    <row r="151" spans="1:56" s="6" customFormat="1" ht="13.5">
      <c r="A151" s="11" t="s">
        <v>521</v>
      </c>
      <c r="B151" s="28"/>
      <c r="C151" s="28" t="s">
        <v>58</v>
      </c>
      <c r="D151" s="29" t="s">
        <v>47</v>
      </c>
      <c r="E151" s="12">
        <v>2</v>
      </c>
      <c r="F151" s="80">
        <v>20.5</v>
      </c>
      <c r="G151" s="104"/>
      <c r="H151" s="83">
        <f t="shared" si="8"/>
        <v>0</v>
      </c>
      <c r="I151" s="21">
        <f t="shared" si="9"/>
        <v>0</v>
      </c>
      <c r="J151" s="21">
        <f t="shared" si="10"/>
        <v>0</v>
      </c>
      <c r="K151" s="21">
        <f t="shared" si="11"/>
        <v>0</v>
      </c>
      <c r="L151" s="13"/>
      <c r="N151" s="30"/>
      <c r="O151" s="30">
        <v>20.5</v>
      </c>
      <c r="P151" s="30"/>
      <c r="Q151" s="30"/>
      <c r="R151" s="30"/>
      <c r="S151" s="30"/>
      <c r="T151" s="30"/>
      <c r="U151" s="30">
        <v>20.5</v>
      </c>
      <c r="V151" s="30"/>
      <c r="W151" s="30"/>
      <c r="X151" s="30"/>
      <c r="Y151" s="28"/>
      <c r="Z151" s="28" t="s">
        <v>55</v>
      </c>
      <c r="AA151" s="28"/>
      <c r="AB151" s="28"/>
      <c r="AC151" s="28"/>
      <c r="AD151" s="28"/>
      <c r="AE151" s="28"/>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row>
    <row r="152" spans="1:56" s="6" customFormat="1" ht="13.5">
      <c r="A152" s="11" t="s">
        <v>522</v>
      </c>
      <c r="B152" s="28"/>
      <c r="C152" s="28" t="s">
        <v>190</v>
      </c>
      <c r="D152" s="29" t="s">
        <v>47</v>
      </c>
      <c r="E152" s="12">
        <v>2</v>
      </c>
      <c r="F152" s="80">
        <v>20.5</v>
      </c>
      <c r="G152" s="104"/>
      <c r="H152" s="83">
        <f t="shared" si="8"/>
        <v>0</v>
      </c>
      <c r="I152" s="21">
        <f t="shared" si="9"/>
        <v>0</v>
      </c>
      <c r="J152" s="21">
        <f t="shared" si="10"/>
        <v>0</v>
      </c>
      <c r="K152" s="21">
        <f t="shared" si="11"/>
        <v>0</v>
      </c>
      <c r="L152" s="13"/>
      <c r="N152" s="30"/>
      <c r="O152" s="30"/>
      <c r="P152" s="30"/>
      <c r="Q152" s="30">
        <v>20.5</v>
      </c>
      <c r="R152" s="30"/>
      <c r="S152" s="30"/>
      <c r="T152" s="30"/>
      <c r="U152" s="30">
        <v>19.5</v>
      </c>
      <c r="V152" s="30"/>
      <c r="W152" s="30"/>
      <c r="X152" s="30">
        <v>1</v>
      </c>
      <c r="Y152" s="28"/>
      <c r="Z152" s="28"/>
      <c r="AA152" s="28"/>
      <c r="AB152" s="28" t="s">
        <v>48</v>
      </c>
      <c r="AC152" s="28"/>
      <c r="AD152" s="28"/>
      <c r="AE152" s="28"/>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row>
    <row r="153" spans="1:56" s="6" customFormat="1" ht="13.5">
      <c r="A153" s="11" t="s">
        <v>523</v>
      </c>
      <c r="B153" s="28"/>
      <c r="C153" s="28" t="s">
        <v>59</v>
      </c>
      <c r="D153" s="29" t="s">
        <v>47</v>
      </c>
      <c r="E153" s="12">
        <v>2</v>
      </c>
      <c r="F153" s="80">
        <v>20.5</v>
      </c>
      <c r="G153" s="104"/>
      <c r="H153" s="83">
        <f t="shared" si="8"/>
        <v>0</v>
      </c>
      <c r="I153" s="21">
        <f t="shared" si="9"/>
        <v>0</v>
      </c>
      <c r="J153" s="21">
        <f t="shared" si="10"/>
        <v>0</v>
      </c>
      <c r="K153" s="21">
        <f t="shared" si="11"/>
        <v>0</v>
      </c>
      <c r="L153" s="13"/>
      <c r="N153" s="30"/>
      <c r="O153" s="30"/>
      <c r="P153" s="30"/>
      <c r="Q153" s="30">
        <v>20.5</v>
      </c>
      <c r="R153" s="30"/>
      <c r="S153" s="30"/>
      <c r="T153" s="30"/>
      <c r="U153" s="30">
        <v>19.5</v>
      </c>
      <c r="V153" s="30"/>
      <c r="W153" s="30"/>
      <c r="X153" s="30">
        <v>1</v>
      </c>
      <c r="Y153" s="28"/>
      <c r="Z153" s="28"/>
      <c r="AA153" s="28"/>
      <c r="AB153" s="28" t="s">
        <v>48</v>
      </c>
      <c r="AC153" s="28"/>
      <c r="AD153" s="28"/>
      <c r="AE153" s="28"/>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row>
    <row r="154" spans="1:56" s="6" customFormat="1" ht="13.5">
      <c r="A154" s="11" t="s">
        <v>623</v>
      </c>
      <c r="B154" s="28"/>
      <c r="C154" s="28" t="s">
        <v>640</v>
      </c>
      <c r="D154" s="29" t="s">
        <v>47</v>
      </c>
      <c r="E154" s="12">
        <v>2</v>
      </c>
      <c r="F154" s="80">
        <v>20.5</v>
      </c>
      <c r="G154" s="104"/>
      <c r="H154" s="83">
        <f t="shared" si="8"/>
        <v>0</v>
      </c>
      <c r="I154" s="21">
        <f t="shared" si="9"/>
        <v>0</v>
      </c>
      <c r="J154" s="21">
        <f t="shared" si="10"/>
        <v>0</v>
      </c>
      <c r="K154" s="21">
        <f t="shared" si="11"/>
        <v>0</v>
      </c>
      <c r="L154" s="13"/>
      <c r="N154" s="30"/>
      <c r="O154" s="30"/>
      <c r="P154" s="30"/>
      <c r="Q154" s="30">
        <v>20.5</v>
      </c>
      <c r="R154" s="30"/>
      <c r="S154" s="30"/>
      <c r="T154" s="30"/>
      <c r="U154" s="30">
        <v>19.5</v>
      </c>
      <c r="V154" s="30"/>
      <c r="W154" s="30"/>
      <c r="X154" s="30">
        <v>1</v>
      </c>
      <c r="Y154" s="28"/>
      <c r="Z154" s="28"/>
      <c r="AA154" s="28"/>
      <c r="AB154" s="28" t="s">
        <v>46</v>
      </c>
      <c r="AC154" s="28"/>
      <c r="AD154" s="28"/>
      <c r="AE154" s="28"/>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row>
    <row r="155" spans="1:56" s="6" customFormat="1" ht="13.5">
      <c r="A155" s="11" t="s">
        <v>624</v>
      </c>
      <c r="B155" s="28"/>
      <c r="C155" s="28" t="s">
        <v>59</v>
      </c>
      <c r="D155" s="29" t="s">
        <v>47</v>
      </c>
      <c r="E155" s="12">
        <v>2</v>
      </c>
      <c r="F155" s="80">
        <v>20.5</v>
      </c>
      <c r="G155" s="104"/>
      <c r="H155" s="83">
        <f t="shared" si="8"/>
        <v>0</v>
      </c>
      <c r="I155" s="21">
        <f t="shared" si="9"/>
        <v>0</v>
      </c>
      <c r="J155" s="21">
        <f t="shared" si="10"/>
        <v>0</v>
      </c>
      <c r="K155" s="21">
        <f t="shared" si="11"/>
        <v>0</v>
      </c>
      <c r="L155" s="13"/>
      <c r="N155" s="30"/>
      <c r="O155" s="30"/>
      <c r="P155" s="30"/>
      <c r="Q155" s="30">
        <v>20.5</v>
      </c>
      <c r="R155" s="30"/>
      <c r="S155" s="30"/>
      <c r="T155" s="30"/>
      <c r="U155" s="30">
        <v>19.5</v>
      </c>
      <c r="V155" s="30"/>
      <c r="W155" s="30"/>
      <c r="X155" s="30">
        <v>1</v>
      </c>
      <c r="Y155" s="28"/>
      <c r="Z155" s="28"/>
      <c r="AA155" s="28"/>
      <c r="AB155" s="28" t="s">
        <v>46</v>
      </c>
      <c r="AC155" s="28"/>
      <c r="AD155" s="28"/>
      <c r="AE155" s="28"/>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row>
    <row r="156" spans="1:56" s="177" customFormat="1" ht="13.5">
      <c r="A156" s="168" t="s">
        <v>524</v>
      </c>
      <c r="B156" s="169" t="s">
        <v>439</v>
      </c>
      <c r="C156" s="169" t="s">
        <v>607</v>
      </c>
      <c r="D156" s="170" t="s">
        <v>53</v>
      </c>
      <c r="E156" s="171">
        <v>2</v>
      </c>
      <c r="F156" s="172">
        <v>39</v>
      </c>
      <c r="G156" s="173"/>
      <c r="H156" s="174">
        <f>IF($G156=2,$E156,0)</f>
        <v>0</v>
      </c>
      <c r="I156" s="175">
        <f>IF($G156=2,$F156,0)</f>
        <v>0</v>
      </c>
      <c r="J156" s="175">
        <f>IF($G156&gt;=1,$E156,0)</f>
        <v>0</v>
      </c>
      <c r="K156" s="175">
        <f>IF($G156&gt;=1,$F156,0)</f>
        <v>0</v>
      </c>
      <c r="L156" s="176"/>
      <c r="N156" s="178"/>
      <c r="O156" s="178"/>
      <c r="P156" s="178"/>
      <c r="Q156" s="178">
        <v>39</v>
      </c>
      <c r="R156" s="178"/>
      <c r="S156" s="178"/>
      <c r="T156" s="178"/>
      <c r="U156" s="178">
        <v>6.5</v>
      </c>
      <c r="V156" s="178"/>
      <c r="W156" s="178">
        <v>32.5</v>
      </c>
      <c r="X156" s="178"/>
      <c r="Y156" s="169"/>
      <c r="Z156" s="169"/>
      <c r="AA156" s="169"/>
      <c r="AB156" s="169"/>
      <c r="AC156" s="169" t="s">
        <v>567</v>
      </c>
      <c r="AD156" s="169"/>
      <c r="AE156" s="169" t="s">
        <v>567</v>
      </c>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row>
    <row r="157" spans="1:56" s="161" customFormat="1" ht="13.5">
      <c r="A157" s="153" t="s">
        <v>525</v>
      </c>
      <c r="B157" s="154" t="s">
        <v>46</v>
      </c>
      <c r="C157" s="154" t="s">
        <v>606</v>
      </c>
      <c r="D157" s="155" t="s">
        <v>53</v>
      </c>
      <c r="E157" s="156">
        <v>3</v>
      </c>
      <c r="F157" s="157">
        <v>54</v>
      </c>
      <c r="G157" s="180"/>
      <c r="H157" s="158">
        <f t="shared" si="8"/>
        <v>0</v>
      </c>
      <c r="I157" s="159">
        <f t="shared" si="9"/>
        <v>0</v>
      </c>
      <c r="J157" s="159">
        <f t="shared" si="10"/>
        <v>0</v>
      </c>
      <c r="K157" s="159">
        <f t="shared" si="11"/>
        <v>0</v>
      </c>
      <c r="L157" s="160"/>
      <c r="N157" s="162"/>
      <c r="O157" s="162"/>
      <c r="P157" s="162"/>
      <c r="Q157" s="162"/>
      <c r="R157" s="162">
        <v>54</v>
      </c>
      <c r="S157" s="162"/>
      <c r="T157" s="162"/>
      <c r="U157" s="162"/>
      <c r="V157" s="162"/>
      <c r="W157" s="162">
        <v>54</v>
      </c>
      <c r="X157" s="162"/>
      <c r="Y157" s="154"/>
      <c r="Z157" s="154"/>
      <c r="AA157" s="154"/>
      <c r="AB157" s="154"/>
      <c r="AC157" s="154"/>
      <c r="AD157" s="154"/>
      <c r="AE157" s="154" t="s">
        <v>55</v>
      </c>
      <c r="AF157" s="163"/>
      <c r="AG157" s="163"/>
      <c r="AH157" s="163"/>
      <c r="AI157" s="163"/>
      <c r="AJ157" s="163"/>
      <c r="AK157" s="163"/>
      <c r="AL157" s="163">
        <v>4.5</v>
      </c>
      <c r="AM157" s="163"/>
      <c r="AN157" s="163"/>
      <c r="AO157" s="163"/>
      <c r="AP157" s="163"/>
      <c r="AQ157" s="163"/>
      <c r="AR157" s="163"/>
      <c r="AS157" s="163"/>
      <c r="AT157" s="163"/>
      <c r="AU157" s="163"/>
      <c r="AV157" s="163">
        <v>4.5</v>
      </c>
      <c r="AW157" s="163"/>
      <c r="AX157" s="163">
        <v>4.5</v>
      </c>
      <c r="AY157" s="163">
        <v>4.5</v>
      </c>
      <c r="AZ157" s="163"/>
      <c r="BA157" s="163"/>
      <c r="BB157" s="163"/>
      <c r="BC157" s="163">
        <v>4.5</v>
      </c>
      <c r="BD157" s="163"/>
    </row>
    <row r="158" spans="1:56" s="161" customFormat="1" ht="13.5">
      <c r="A158" s="153" t="s">
        <v>526</v>
      </c>
      <c r="B158" s="154" t="s">
        <v>46</v>
      </c>
      <c r="C158" s="154" t="s">
        <v>57</v>
      </c>
      <c r="D158" s="155" t="s">
        <v>53</v>
      </c>
      <c r="E158" s="156">
        <v>3</v>
      </c>
      <c r="F158" s="157">
        <v>54</v>
      </c>
      <c r="G158" s="180"/>
      <c r="H158" s="158">
        <f t="shared" si="8"/>
        <v>0</v>
      </c>
      <c r="I158" s="159">
        <f t="shared" si="9"/>
        <v>0</v>
      </c>
      <c r="J158" s="159">
        <f t="shared" si="10"/>
        <v>0</v>
      </c>
      <c r="K158" s="159">
        <f t="shared" si="11"/>
        <v>0</v>
      </c>
      <c r="L158" s="160"/>
      <c r="N158" s="162"/>
      <c r="O158" s="162"/>
      <c r="P158" s="162"/>
      <c r="Q158" s="162"/>
      <c r="R158" s="162">
        <v>54</v>
      </c>
      <c r="S158" s="162"/>
      <c r="T158" s="162"/>
      <c r="U158" s="162"/>
      <c r="V158" s="162"/>
      <c r="W158" s="162">
        <v>54</v>
      </c>
      <c r="X158" s="162"/>
      <c r="Y158" s="154"/>
      <c r="Z158" s="154"/>
      <c r="AA158" s="154"/>
      <c r="AB158" s="154"/>
      <c r="AC158" s="154"/>
      <c r="AD158" s="154"/>
      <c r="AE158" s="154" t="s">
        <v>55</v>
      </c>
      <c r="AF158" s="163"/>
      <c r="AG158" s="163"/>
      <c r="AH158" s="163"/>
      <c r="AI158" s="163"/>
      <c r="AJ158" s="163"/>
      <c r="AK158" s="163"/>
      <c r="AL158" s="163">
        <v>4.5</v>
      </c>
      <c r="AM158" s="163"/>
      <c r="AN158" s="163"/>
      <c r="AO158" s="163"/>
      <c r="AP158" s="163"/>
      <c r="AQ158" s="163"/>
      <c r="AR158" s="163"/>
      <c r="AS158" s="163"/>
      <c r="AT158" s="163"/>
      <c r="AU158" s="163"/>
      <c r="AV158" s="163"/>
      <c r="AW158" s="163"/>
      <c r="AX158" s="163"/>
      <c r="AY158" s="163">
        <v>4.5</v>
      </c>
      <c r="AZ158" s="163"/>
      <c r="BA158" s="163"/>
      <c r="BB158" s="163"/>
      <c r="BC158" s="163">
        <v>4.5</v>
      </c>
      <c r="BD158" s="163"/>
    </row>
    <row r="159" spans="1:56" s="161" customFormat="1" ht="13.5">
      <c r="A159" s="153" t="s">
        <v>527</v>
      </c>
      <c r="B159" s="154" t="s">
        <v>46</v>
      </c>
      <c r="C159" s="154" t="s">
        <v>49</v>
      </c>
      <c r="D159" s="155" t="s">
        <v>53</v>
      </c>
      <c r="E159" s="156">
        <v>3</v>
      </c>
      <c r="F159" s="157">
        <v>58.5</v>
      </c>
      <c r="G159" s="180"/>
      <c r="H159" s="158">
        <f t="shared" si="8"/>
        <v>0</v>
      </c>
      <c r="I159" s="159">
        <f t="shared" si="9"/>
        <v>0</v>
      </c>
      <c r="J159" s="159">
        <f t="shared" si="10"/>
        <v>0</v>
      </c>
      <c r="K159" s="159">
        <f t="shared" si="11"/>
        <v>0</v>
      </c>
      <c r="L159" s="160"/>
      <c r="N159" s="162"/>
      <c r="O159" s="162"/>
      <c r="P159" s="162"/>
      <c r="Q159" s="162">
        <v>58.5</v>
      </c>
      <c r="R159" s="162"/>
      <c r="S159" s="162"/>
      <c r="T159" s="162"/>
      <c r="U159" s="162">
        <v>12</v>
      </c>
      <c r="V159" s="162"/>
      <c r="W159" s="162">
        <v>46.5</v>
      </c>
      <c r="X159" s="162"/>
      <c r="Y159" s="154"/>
      <c r="Z159" s="154"/>
      <c r="AA159" s="154"/>
      <c r="AB159" s="154"/>
      <c r="AC159" s="154" t="s">
        <v>55</v>
      </c>
      <c r="AD159" s="154"/>
      <c r="AE159" s="154"/>
      <c r="AF159" s="163"/>
      <c r="AG159" s="163"/>
      <c r="AH159" s="163"/>
      <c r="AI159" s="163"/>
      <c r="AJ159" s="163"/>
      <c r="AK159" s="163"/>
      <c r="AL159" s="163"/>
      <c r="AM159" s="163"/>
      <c r="AN159" s="163"/>
      <c r="AO159" s="163"/>
      <c r="AP159" s="163"/>
      <c r="AQ159" s="163"/>
      <c r="AR159" s="163"/>
      <c r="AS159" s="163"/>
      <c r="AT159" s="163"/>
      <c r="AU159" s="163"/>
      <c r="AV159" s="163"/>
      <c r="AW159" s="163"/>
      <c r="AX159" s="163"/>
      <c r="AY159" s="163"/>
      <c r="AZ159" s="163"/>
      <c r="BA159" s="163"/>
      <c r="BB159" s="163">
        <v>64</v>
      </c>
      <c r="BC159" s="163"/>
      <c r="BD159" s="163"/>
    </row>
    <row r="160" spans="1:56" s="161" customFormat="1" ht="13.5">
      <c r="A160" s="153" t="s">
        <v>528</v>
      </c>
      <c r="B160" s="154" t="s">
        <v>46</v>
      </c>
      <c r="C160" s="154" t="s">
        <v>606</v>
      </c>
      <c r="D160" s="155" t="s">
        <v>53</v>
      </c>
      <c r="E160" s="156">
        <v>3</v>
      </c>
      <c r="F160" s="157">
        <v>58.5</v>
      </c>
      <c r="G160" s="180"/>
      <c r="H160" s="158">
        <f t="shared" si="8"/>
        <v>0</v>
      </c>
      <c r="I160" s="159">
        <f t="shared" si="9"/>
        <v>0</v>
      </c>
      <c r="J160" s="159">
        <f t="shared" si="10"/>
        <v>0</v>
      </c>
      <c r="K160" s="159">
        <f t="shared" si="11"/>
        <v>0</v>
      </c>
      <c r="L160" s="160"/>
      <c r="N160" s="162"/>
      <c r="O160" s="162"/>
      <c r="P160" s="162"/>
      <c r="Q160" s="162">
        <v>58.5</v>
      </c>
      <c r="R160" s="162"/>
      <c r="S160" s="162"/>
      <c r="T160" s="162"/>
      <c r="U160" s="162">
        <v>12</v>
      </c>
      <c r="V160" s="162"/>
      <c r="W160" s="162">
        <v>46.5</v>
      </c>
      <c r="X160" s="162"/>
      <c r="Y160" s="154"/>
      <c r="Z160" s="154"/>
      <c r="AA160" s="154"/>
      <c r="AB160" s="154"/>
      <c r="AC160" s="154" t="s">
        <v>55</v>
      </c>
      <c r="AD160" s="154"/>
      <c r="AE160" s="154"/>
      <c r="AF160" s="163"/>
      <c r="AG160" s="163"/>
      <c r="AH160" s="163"/>
      <c r="AI160" s="163"/>
      <c r="AJ160" s="163"/>
      <c r="AK160" s="163"/>
      <c r="AL160" s="163"/>
      <c r="AM160" s="163"/>
      <c r="AN160" s="163"/>
      <c r="AO160" s="163"/>
      <c r="AP160" s="163"/>
      <c r="AQ160" s="163"/>
      <c r="AR160" s="163"/>
      <c r="AS160" s="163"/>
      <c r="AT160" s="163"/>
      <c r="AU160" s="163"/>
      <c r="AV160" s="163"/>
      <c r="AW160" s="163"/>
      <c r="AX160" s="163"/>
      <c r="AY160" s="163"/>
      <c r="AZ160" s="163"/>
      <c r="BA160" s="163">
        <v>15</v>
      </c>
      <c r="BB160" s="163">
        <v>3</v>
      </c>
      <c r="BC160" s="163">
        <v>2</v>
      </c>
      <c r="BD160" s="163"/>
    </row>
    <row r="161" spans="1:56" s="161" customFormat="1" ht="13.5">
      <c r="A161" s="153" t="s">
        <v>529</v>
      </c>
      <c r="B161" s="154" t="s">
        <v>46</v>
      </c>
      <c r="C161" s="154" t="s">
        <v>57</v>
      </c>
      <c r="D161" s="155" t="s">
        <v>53</v>
      </c>
      <c r="E161" s="156">
        <v>2</v>
      </c>
      <c r="F161" s="157">
        <v>39</v>
      </c>
      <c r="G161" s="180"/>
      <c r="H161" s="158">
        <f t="shared" si="8"/>
        <v>0</v>
      </c>
      <c r="I161" s="159">
        <f t="shared" si="9"/>
        <v>0</v>
      </c>
      <c r="J161" s="159">
        <f t="shared" si="10"/>
        <v>0</v>
      </c>
      <c r="K161" s="159">
        <f t="shared" si="11"/>
        <v>0</v>
      </c>
      <c r="L161" s="160"/>
      <c r="N161" s="162"/>
      <c r="O161" s="162"/>
      <c r="P161" s="162"/>
      <c r="Q161" s="162">
        <v>39</v>
      </c>
      <c r="R161" s="162"/>
      <c r="S161" s="162"/>
      <c r="T161" s="162"/>
      <c r="U161" s="162">
        <v>9</v>
      </c>
      <c r="V161" s="162"/>
      <c r="W161" s="162">
        <v>30</v>
      </c>
      <c r="X161" s="162"/>
      <c r="Y161" s="154"/>
      <c r="Z161" s="154"/>
      <c r="AA161" s="154"/>
      <c r="AB161" s="154"/>
      <c r="AC161" s="154" t="s">
        <v>55</v>
      </c>
      <c r="AD161" s="154"/>
      <c r="AE161" s="154"/>
      <c r="AF161" s="163"/>
      <c r="AG161" s="163"/>
      <c r="AH161" s="163"/>
      <c r="AI161" s="163"/>
      <c r="AJ161" s="163"/>
      <c r="AK161" s="163"/>
      <c r="AL161" s="163"/>
      <c r="AM161" s="163"/>
      <c r="AN161" s="163"/>
      <c r="AO161" s="163"/>
      <c r="AP161" s="163"/>
      <c r="AQ161" s="163"/>
      <c r="AR161" s="163"/>
      <c r="AS161" s="163"/>
      <c r="AT161" s="163"/>
      <c r="AU161" s="163"/>
      <c r="AV161" s="163"/>
      <c r="AW161" s="163"/>
      <c r="AX161" s="163"/>
      <c r="AY161" s="163"/>
      <c r="AZ161" s="163"/>
      <c r="BA161" s="163">
        <v>18</v>
      </c>
      <c r="BB161" s="163">
        <v>18</v>
      </c>
      <c r="BC161" s="163"/>
      <c r="BD161" s="163"/>
    </row>
    <row r="162" spans="1:56" s="177" customFormat="1" ht="13.5">
      <c r="A162" s="168" t="s">
        <v>530</v>
      </c>
      <c r="B162" s="169" t="s">
        <v>439</v>
      </c>
      <c r="C162" s="169" t="s">
        <v>58</v>
      </c>
      <c r="D162" s="170" t="s">
        <v>53</v>
      </c>
      <c r="E162" s="171">
        <v>2</v>
      </c>
      <c r="F162" s="172">
        <v>39</v>
      </c>
      <c r="G162" s="173"/>
      <c r="H162" s="174">
        <f t="shared" si="8"/>
        <v>0</v>
      </c>
      <c r="I162" s="175">
        <f t="shared" si="9"/>
        <v>0</v>
      </c>
      <c r="J162" s="175">
        <f t="shared" si="10"/>
        <v>0</v>
      </c>
      <c r="K162" s="175">
        <f t="shared" si="11"/>
        <v>0</v>
      </c>
      <c r="L162" s="176"/>
      <c r="N162" s="178"/>
      <c r="O162" s="178"/>
      <c r="P162" s="178"/>
      <c r="Q162" s="178">
        <v>39</v>
      </c>
      <c r="R162" s="178"/>
      <c r="S162" s="178"/>
      <c r="T162" s="178"/>
      <c r="U162" s="178">
        <v>6.5</v>
      </c>
      <c r="V162" s="178"/>
      <c r="W162" s="178">
        <v>32.5</v>
      </c>
      <c r="X162" s="178"/>
      <c r="Y162" s="169"/>
      <c r="Z162" s="169"/>
      <c r="AA162" s="169"/>
      <c r="AB162" s="169"/>
      <c r="AC162" s="169" t="s">
        <v>567</v>
      </c>
      <c r="AD162" s="169"/>
      <c r="AE162" s="169" t="s">
        <v>567</v>
      </c>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v>44</v>
      </c>
      <c r="BB162" s="179"/>
      <c r="BC162" s="179"/>
      <c r="BD162" s="179"/>
    </row>
    <row r="163" spans="1:56" s="161" customFormat="1" ht="13.5">
      <c r="A163" s="153" t="s">
        <v>531</v>
      </c>
      <c r="B163" s="154" t="s">
        <v>46</v>
      </c>
      <c r="C163" s="154" t="s">
        <v>608</v>
      </c>
      <c r="D163" s="155" t="s">
        <v>45</v>
      </c>
      <c r="E163" s="156">
        <v>2</v>
      </c>
      <c r="F163" s="157">
        <v>19.5</v>
      </c>
      <c r="G163" s="180"/>
      <c r="H163" s="158">
        <f t="shared" si="8"/>
        <v>0</v>
      </c>
      <c r="I163" s="159">
        <f t="shared" si="9"/>
        <v>0</v>
      </c>
      <c r="J163" s="159">
        <f t="shared" si="10"/>
        <v>0</v>
      </c>
      <c r="K163" s="159">
        <f t="shared" si="11"/>
        <v>0</v>
      </c>
      <c r="L163" s="160"/>
      <c r="N163" s="162"/>
      <c r="O163" s="162"/>
      <c r="P163" s="162"/>
      <c r="Q163" s="162"/>
      <c r="R163" s="162">
        <v>19.5</v>
      </c>
      <c r="S163" s="162"/>
      <c r="T163" s="162"/>
      <c r="U163" s="162"/>
      <c r="V163" s="162"/>
      <c r="W163" s="162"/>
      <c r="X163" s="162">
        <v>19.5</v>
      </c>
      <c r="Y163" s="154"/>
      <c r="Z163" s="154"/>
      <c r="AA163" s="154"/>
      <c r="AB163" s="154"/>
      <c r="AC163" s="154"/>
      <c r="AD163" s="154" t="s">
        <v>55</v>
      </c>
      <c r="AE163" s="154"/>
      <c r="AF163" s="163"/>
      <c r="AG163" s="163"/>
      <c r="AH163" s="163"/>
      <c r="AI163" s="163"/>
      <c r="AJ163" s="163"/>
      <c r="AK163" s="163"/>
      <c r="AL163" s="163"/>
      <c r="AM163" s="163"/>
      <c r="AN163" s="163"/>
      <c r="AO163" s="163"/>
      <c r="AP163" s="163"/>
      <c r="AQ163" s="163"/>
      <c r="AR163" s="163"/>
      <c r="AS163" s="163"/>
      <c r="AT163" s="163"/>
      <c r="AU163" s="163"/>
      <c r="AV163" s="163"/>
      <c r="AW163" s="163"/>
      <c r="AX163" s="163"/>
      <c r="AY163" s="163"/>
      <c r="AZ163" s="163"/>
      <c r="BA163" s="163"/>
      <c r="BB163" s="163"/>
      <c r="BC163" s="163"/>
      <c r="BD163" s="163"/>
    </row>
    <row r="164" spans="1:56" s="161" customFormat="1" ht="13.5">
      <c r="A164" s="153" t="s">
        <v>532</v>
      </c>
      <c r="B164" s="154" t="s">
        <v>46</v>
      </c>
      <c r="C164" s="154" t="s">
        <v>641</v>
      </c>
      <c r="D164" s="155" t="s">
        <v>45</v>
      </c>
      <c r="E164" s="156">
        <v>2</v>
      </c>
      <c r="F164" s="157">
        <v>19.5</v>
      </c>
      <c r="G164" s="180"/>
      <c r="H164" s="158">
        <f t="shared" si="8"/>
        <v>0</v>
      </c>
      <c r="I164" s="159">
        <f t="shared" si="9"/>
        <v>0</v>
      </c>
      <c r="J164" s="159">
        <f t="shared" si="10"/>
        <v>0</v>
      </c>
      <c r="K164" s="159">
        <f t="shared" si="11"/>
        <v>0</v>
      </c>
      <c r="L164" s="160"/>
      <c r="N164" s="162"/>
      <c r="O164" s="162"/>
      <c r="P164" s="162"/>
      <c r="Q164" s="162"/>
      <c r="R164" s="162">
        <v>19.5</v>
      </c>
      <c r="S164" s="162"/>
      <c r="T164" s="162"/>
      <c r="U164" s="162"/>
      <c r="V164" s="162"/>
      <c r="W164" s="162"/>
      <c r="X164" s="162">
        <v>19.5</v>
      </c>
      <c r="Y164" s="154"/>
      <c r="Z164" s="154"/>
      <c r="AA164" s="154"/>
      <c r="AB164" s="154"/>
      <c r="AC164" s="154"/>
      <c r="AD164" s="154" t="s">
        <v>55</v>
      </c>
      <c r="AE164" s="154"/>
      <c r="AF164" s="163"/>
      <c r="AG164" s="163"/>
      <c r="AH164" s="163"/>
      <c r="AI164" s="163"/>
      <c r="AJ164" s="163"/>
      <c r="AK164" s="163"/>
      <c r="AL164" s="163"/>
      <c r="AM164" s="163"/>
      <c r="AN164" s="163"/>
      <c r="AO164" s="163"/>
      <c r="AP164" s="163"/>
      <c r="AQ164" s="163"/>
      <c r="AR164" s="163"/>
      <c r="AS164" s="163"/>
      <c r="AT164" s="163"/>
      <c r="AU164" s="163"/>
      <c r="AV164" s="163"/>
      <c r="AW164" s="163"/>
      <c r="AX164" s="163"/>
      <c r="AY164" s="163"/>
      <c r="AZ164" s="163"/>
      <c r="BA164" s="163"/>
      <c r="BB164" s="163"/>
      <c r="BC164" s="163"/>
      <c r="BD164" s="163"/>
    </row>
    <row r="165" spans="1:56" s="161" customFormat="1" ht="13.5">
      <c r="A165" s="153" t="s">
        <v>533</v>
      </c>
      <c r="B165" s="154" t="s">
        <v>46</v>
      </c>
      <c r="C165" s="154" t="s">
        <v>608</v>
      </c>
      <c r="D165" s="155" t="s">
        <v>53</v>
      </c>
      <c r="E165" s="156">
        <v>4</v>
      </c>
      <c r="F165" s="157">
        <f>'卒業研究学習時間入力'!C3</f>
        <v>0</v>
      </c>
      <c r="G165" s="180"/>
      <c r="H165" s="158">
        <f t="shared" si="8"/>
        <v>0</v>
      </c>
      <c r="I165" s="159">
        <f t="shared" si="9"/>
        <v>0</v>
      </c>
      <c r="J165" s="159">
        <f t="shared" si="10"/>
        <v>0</v>
      </c>
      <c r="K165" s="159">
        <f t="shared" si="11"/>
        <v>0</v>
      </c>
      <c r="L165" s="160"/>
      <c r="N165" s="162"/>
      <c r="O165" s="162"/>
      <c r="P165" s="162"/>
      <c r="Q165" s="162"/>
      <c r="R165" s="162">
        <f>F165</f>
        <v>0</v>
      </c>
      <c r="S165" s="162"/>
      <c r="T165" s="162"/>
      <c r="U165" s="162"/>
      <c r="V165" s="162"/>
      <c r="W165" s="162"/>
      <c r="X165" s="162"/>
      <c r="Y165" s="154"/>
      <c r="Z165" s="154"/>
      <c r="AA165" s="154"/>
      <c r="AB165" s="154"/>
      <c r="AC165" s="154" t="s">
        <v>55</v>
      </c>
      <c r="AD165" s="154"/>
      <c r="AE165" s="154" t="s">
        <v>55</v>
      </c>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c r="BB165" s="163"/>
      <c r="BC165" s="163"/>
      <c r="BD165" s="163"/>
    </row>
    <row r="166" spans="1:56" s="161" customFormat="1" ht="13.5">
      <c r="A166" s="153" t="s">
        <v>534</v>
      </c>
      <c r="B166" s="154" t="s">
        <v>46</v>
      </c>
      <c r="C166" s="154" t="s">
        <v>190</v>
      </c>
      <c r="D166" s="155" t="s">
        <v>53</v>
      </c>
      <c r="E166" s="156">
        <v>4</v>
      </c>
      <c r="F166" s="157">
        <f>'卒業研究学習時間入力'!G3</f>
        <v>0</v>
      </c>
      <c r="G166" s="180"/>
      <c r="H166" s="158">
        <f t="shared" si="8"/>
        <v>0</v>
      </c>
      <c r="I166" s="159">
        <f t="shared" si="9"/>
        <v>0</v>
      </c>
      <c r="J166" s="159">
        <f t="shared" si="10"/>
        <v>0</v>
      </c>
      <c r="K166" s="159">
        <f t="shared" si="11"/>
        <v>0</v>
      </c>
      <c r="L166" s="160"/>
      <c r="N166" s="162"/>
      <c r="O166" s="162"/>
      <c r="P166" s="162"/>
      <c r="Q166" s="162"/>
      <c r="R166" s="162">
        <f>F166</f>
        <v>0</v>
      </c>
      <c r="S166" s="162"/>
      <c r="T166" s="162"/>
      <c r="U166" s="162"/>
      <c r="V166" s="162"/>
      <c r="W166" s="162"/>
      <c r="X166" s="162"/>
      <c r="Y166" s="154"/>
      <c r="Z166" s="154"/>
      <c r="AA166" s="154"/>
      <c r="AB166" s="154"/>
      <c r="AC166" s="154" t="s">
        <v>55</v>
      </c>
      <c r="AD166" s="154"/>
      <c r="AE166" s="154" t="s">
        <v>55</v>
      </c>
      <c r="AF166" s="163"/>
      <c r="AG166" s="163"/>
      <c r="AH166" s="163"/>
      <c r="AI166" s="163"/>
      <c r="AJ166" s="163"/>
      <c r="AK166" s="163"/>
      <c r="AL166" s="163"/>
      <c r="AM166" s="163"/>
      <c r="AN166" s="163"/>
      <c r="AO166" s="163"/>
      <c r="AP166" s="163"/>
      <c r="AQ166" s="163"/>
      <c r="AR166" s="163"/>
      <c r="AS166" s="163"/>
      <c r="AT166" s="163"/>
      <c r="AU166" s="163"/>
      <c r="AV166" s="163"/>
      <c r="AW166" s="163"/>
      <c r="AX166" s="163"/>
      <c r="AY166" s="163"/>
      <c r="AZ166" s="163"/>
      <c r="BA166" s="163"/>
      <c r="BB166" s="163"/>
      <c r="BC166" s="163"/>
      <c r="BD166" s="163"/>
    </row>
    <row r="167" spans="1:56" s="6" customFormat="1" ht="13.5" collapsed="1">
      <c r="A167" s="8" t="s">
        <v>121</v>
      </c>
      <c r="B167" s="37"/>
      <c r="C167" s="37"/>
      <c r="D167" s="37"/>
      <c r="E167" s="9"/>
      <c r="F167" s="79"/>
      <c r="G167" s="145"/>
      <c r="H167" s="82"/>
      <c r="I167" s="17"/>
      <c r="J167" s="17">
        <f t="shared" si="10"/>
        <v>0</v>
      </c>
      <c r="K167" s="17">
        <f t="shared" si="11"/>
        <v>0</v>
      </c>
      <c r="L167" s="10"/>
      <c r="M167" s="36"/>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row>
    <row r="168" spans="1:56" s="161" customFormat="1" ht="13.5">
      <c r="A168" s="153" t="s">
        <v>144</v>
      </c>
      <c r="B168" s="154" t="s">
        <v>46</v>
      </c>
      <c r="C168" s="154" t="s">
        <v>609</v>
      </c>
      <c r="D168" s="155" t="s">
        <v>47</v>
      </c>
      <c r="E168" s="156">
        <v>2</v>
      </c>
      <c r="F168" s="157">
        <v>20.5</v>
      </c>
      <c r="G168" s="180"/>
      <c r="H168" s="158">
        <f t="shared" si="8"/>
        <v>0</v>
      </c>
      <c r="I168" s="159">
        <f t="shared" si="9"/>
        <v>0</v>
      </c>
      <c r="J168" s="159">
        <f t="shared" si="10"/>
        <v>0</v>
      </c>
      <c r="K168" s="159">
        <f t="shared" si="11"/>
        <v>0</v>
      </c>
      <c r="L168" s="160"/>
      <c r="N168" s="162">
        <v>20.5</v>
      </c>
      <c r="O168" s="162"/>
      <c r="P168" s="162"/>
      <c r="Q168" s="162"/>
      <c r="R168" s="162"/>
      <c r="S168" s="162"/>
      <c r="T168" s="162"/>
      <c r="U168" s="162">
        <v>19.5</v>
      </c>
      <c r="V168" s="162"/>
      <c r="W168" s="162"/>
      <c r="X168" s="162">
        <v>1</v>
      </c>
      <c r="Y168" s="154"/>
      <c r="Z168" s="154" t="s">
        <v>46</v>
      </c>
      <c r="AA168" s="154"/>
      <c r="AB168" s="154"/>
      <c r="AC168" s="154"/>
      <c r="AD168" s="154"/>
      <c r="AE168" s="154"/>
      <c r="AF168" s="163"/>
      <c r="AG168" s="163"/>
      <c r="AH168" s="163"/>
      <c r="AI168" s="163"/>
      <c r="AJ168" s="163"/>
      <c r="AK168" s="163"/>
      <c r="AL168" s="163"/>
      <c r="AM168" s="163"/>
      <c r="AN168" s="163"/>
      <c r="AO168" s="163"/>
      <c r="AP168" s="163"/>
      <c r="AQ168" s="163"/>
      <c r="AR168" s="163"/>
      <c r="AS168" s="163"/>
      <c r="AT168" s="163"/>
      <c r="AU168" s="163"/>
      <c r="AV168" s="163"/>
      <c r="AW168" s="163"/>
      <c r="AX168" s="163"/>
      <c r="AY168" s="163"/>
      <c r="AZ168" s="163"/>
      <c r="BA168" s="163"/>
      <c r="BB168" s="163"/>
      <c r="BC168" s="163"/>
      <c r="BD168" s="163"/>
    </row>
    <row r="169" spans="1:56" s="6" customFormat="1" ht="13.5">
      <c r="A169" s="11" t="s">
        <v>535</v>
      </c>
      <c r="B169" s="28"/>
      <c r="C169" s="28" t="s">
        <v>58</v>
      </c>
      <c r="D169" s="29" t="s">
        <v>47</v>
      </c>
      <c r="E169" s="12">
        <v>2</v>
      </c>
      <c r="F169" s="80">
        <v>20.5</v>
      </c>
      <c r="G169" s="104"/>
      <c r="H169" s="83">
        <f t="shared" si="8"/>
        <v>0</v>
      </c>
      <c r="I169" s="21">
        <f t="shared" si="9"/>
        <v>0</v>
      </c>
      <c r="J169" s="21">
        <f t="shared" si="10"/>
        <v>0</v>
      </c>
      <c r="K169" s="21">
        <f t="shared" si="11"/>
        <v>0</v>
      </c>
      <c r="L169" s="13"/>
      <c r="N169" s="30"/>
      <c r="O169" s="30">
        <v>20.5</v>
      </c>
      <c r="P169" s="30"/>
      <c r="Q169" s="30"/>
      <c r="R169" s="30"/>
      <c r="S169" s="30"/>
      <c r="T169" s="30"/>
      <c r="U169" s="30">
        <v>19.5</v>
      </c>
      <c r="V169" s="30"/>
      <c r="W169" s="30"/>
      <c r="X169" s="30">
        <v>1</v>
      </c>
      <c r="Y169" s="28"/>
      <c r="Z169" s="28"/>
      <c r="AA169" s="28"/>
      <c r="AB169" s="28"/>
      <c r="AC169" s="28"/>
      <c r="AD169" s="28"/>
      <c r="AE169" s="28"/>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row>
    <row r="170" spans="1:56" s="6" customFormat="1" ht="13.5">
      <c r="A170" s="11" t="s">
        <v>536</v>
      </c>
      <c r="B170" s="28"/>
      <c r="C170" s="28" t="s">
        <v>610</v>
      </c>
      <c r="D170" s="29" t="s">
        <v>47</v>
      </c>
      <c r="E170" s="12">
        <v>2</v>
      </c>
      <c r="F170" s="80">
        <v>20.5</v>
      </c>
      <c r="G170" s="104"/>
      <c r="H170" s="83">
        <f t="shared" si="8"/>
        <v>0</v>
      </c>
      <c r="I170" s="21">
        <f t="shared" si="9"/>
        <v>0</v>
      </c>
      <c r="J170" s="21">
        <f t="shared" si="10"/>
        <v>0</v>
      </c>
      <c r="K170" s="21">
        <f t="shared" si="11"/>
        <v>0</v>
      </c>
      <c r="L170" s="13"/>
      <c r="N170" s="30"/>
      <c r="O170" s="30">
        <v>20.5</v>
      </c>
      <c r="P170" s="30"/>
      <c r="Q170" s="30"/>
      <c r="R170" s="30"/>
      <c r="S170" s="30"/>
      <c r="T170" s="30"/>
      <c r="U170" s="30">
        <v>19.5</v>
      </c>
      <c r="V170" s="30"/>
      <c r="W170" s="30"/>
      <c r="X170" s="30">
        <v>1</v>
      </c>
      <c r="Y170" s="28"/>
      <c r="Z170" s="28"/>
      <c r="AA170" s="28"/>
      <c r="AB170" s="28"/>
      <c r="AC170" s="28"/>
      <c r="AD170" s="28"/>
      <c r="AE170" s="28"/>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row>
    <row r="171" spans="1:56" s="6" customFormat="1" ht="13.5">
      <c r="A171" s="11" t="s">
        <v>537</v>
      </c>
      <c r="B171" s="28"/>
      <c r="C171" s="28" t="s">
        <v>52</v>
      </c>
      <c r="D171" s="29" t="s">
        <v>47</v>
      </c>
      <c r="E171" s="12">
        <v>2</v>
      </c>
      <c r="F171" s="80">
        <v>20.5</v>
      </c>
      <c r="G171" s="104"/>
      <c r="H171" s="83">
        <f t="shared" si="8"/>
        <v>0</v>
      </c>
      <c r="I171" s="21">
        <f t="shared" si="9"/>
        <v>0</v>
      </c>
      <c r="J171" s="21">
        <f t="shared" si="10"/>
        <v>0</v>
      </c>
      <c r="K171" s="21">
        <f t="shared" si="11"/>
        <v>0</v>
      </c>
      <c r="L171" s="13"/>
      <c r="N171" s="30"/>
      <c r="O171" s="30">
        <v>20.5</v>
      </c>
      <c r="P171" s="30"/>
      <c r="Q171" s="30"/>
      <c r="R171" s="30"/>
      <c r="S171" s="30"/>
      <c r="T171" s="30"/>
      <c r="U171" s="30">
        <v>19.5</v>
      </c>
      <c r="V171" s="30"/>
      <c r="W171" s="30"/>
      <c r="X171" s="30">
        <v>1</v>
      </c>
      <c r="Y171" s="28"/>
      <c r="Z171" s="28"/>
      <c r="AA171" s="28"/>
      <c r="AB171" s="28"/>
      <c r="AC171" s="28"/>
      <c r="AD171" s="28"/>
      <c r="AE171" s="28"/>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row>
    <row r="172" spans="1:56" s="6" customFormat="1" ht="13.5">
      <c r="A172" s="11" t="s">
        <v>538</v>
      </c>
      <c r="B172" s="28"/>
      <c r="C172" s="28" t="s">
        <v>58</v>
      </c>
      <c r="D172" s="29" t="s">
        <v>47</v>
      </c>
      <c r="E172" s="12">
        <v>2</v>
      </c>
      <c r="F172" s="80">
        <v>20.5</v>
      </c>
      <c r="G172" s="104"/>
      <c r="H172" s="83">
        <f t="shared" si="8"/>
        <v>0</v>
      </c>
      <c r="I172" s="21">
        <f t="shared" si="9"/>
        <v>0</v>
      </c>
      <c r="J172" s="21">
        <f t="shared" si="10"/>
        <v>0</v>
      </c>
      <c r="K172" s="21">
        <f t="shared" si="11"/>
        <v>0</v>
      </c>
      <c r="L172" s="13"/>
      <c r="N172" s="30"/>
      <c r="O172" s="30">
        <v>20.5</v>
      </c>
      <c r="P172" s="30"/>
      <c r="Q172" s="30"/>
      <c r="R172" s="30"/>
      <c r="S172" s="30"/>
      <c r="T172" s="30"/>
      <c r="U172" s="30">
        <v>19.5</v>
      </c>
      <c r="V172" s="30"/>
      <c r="W172" s="30"/>
      <c r="X172" s="30">
        <v>1</v>
      </c>
      <c r="Y172" s="28"/>
      <c r="Z172" s="28"/>
      <c r="AA172" s="28"/>
      <c r="AB172" s="28"/>
      <c r="AC172" s="28"/>
      <c r="AD172" s="28"/>
      <c r="AE172" s="28"/>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row>
    <row r="173" spans="1:56" s="6" customFormat="1" ht="13.5">
      <c r="A173" s="11" t="s">
        <v>539</v>
      </c>
      <c r="B173" s="28"/>
      <c r="C173" s="28" t="s">
        <v>609</v>
      </c>
      <c r="D173" s="29" t="s">
        <v>47</v>
      </c>
      <c r="E173" s="12">
        <v>2</v>
      </c>
      <c r="F173" s="80">
        <v>20.5</v>
      </c>
      <c r="G173" s="104"/>
      <c r="H173" s="83">
        <f t="shared" si="8"/>
        <v>0</v>
      </c>
      <c r="I173" s="21">
        <f t="shared" si="9"/>
        <v>0</v>
      </c>
      <c r="J173" s="21">
        <f t="shared" si="10"/>
        <v>0</v>
      </c>
      <c r="K173" s="21">
        <f t="shared" si="11"/>
        <v>0</v>
      </c>
      <c r="L173" s="13"/>
      <c r="N173" s="30"/>
      <c r="O173" s="30">
        <v>20.5</v>
      </c>
      <c r="P173" s="30"/>
      <c r="Q173" s="30"/>
      <c r="R173" s="30"/>
      <c r="S173" s="30"/>
      <c r="T173" s="30"/>
      <c r="U173" s="30">
        <v>19.5</v>
      </c>
      <c r="V173" s="30"/>
      <c r="W173" s="30"/>
      <c r="X173" s="30">
        <v>1</v>
      </c>
      <c r="Y173" s="28"/>
      <c r="Z173" s="28" t="s">
        <v>48</v>
      </c>
      <c r="AA173" s="28"/>
      <c r="AB173" s="28"/>
      <c r="AC173" s="28"/>
      <c r="AD173" s="28"/>
      <c r="AE173" s="28"/>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row>
    <row r="174" spans="1:56" s="6" customFormat="1" ht="13.5">
      <c r="A174" s="11" t="s">
        <v>540</v>
      </c>
      <c r="B174" s="28"/>
      <c r="C174" s="28" t="s">
        <v>610</v>
      </c>
      <c r="D174" s="29" t="s">
        <v>47</v>
      </c>
      <c r="E174" s="12">
        <v>2</v>
      </c>
      <c r="F174" s="80">
        <v>20.5</v>
      </c>
      <c r="G174" s="104"/>
      <c r="H174" s="83">
        <f t="shared" si="8"/>
        <v>0</v>
      </c>
      <c r="I174" s="21">
        <f t="shared" si="9"/>
        <v>0</v>
      </c>
      <c r="J174" s="21">
        <f t="shared" si="10"/>
        <v>0</v>
      </c>
      <c r="K174" s="21">
        <f t="shared" si="11"/>
        <v>0</v>
      </c>
      <c r="L174" s="13"/>
      <c r="N174" s="30"/>
      <c r="O174" s="30">
        <v>20.5</v>
      </c>
      <c r="P174" s="30"/>
      <c r="Q174" s="30"/>
      <c r="R174" s="30"/>
      <c r="S174" s="30"/>
      <c r="T174" s="30"/>
      <c r="U174" s="30">
        <v>19.5</v>
      </c>
      <c r="V174" s="30"/>
      <c r="W174" s="30"/>
      <c r="X174" s="30">
        <v>1</v>
      </c>
      <c r="Y174" s="28"/>
      <c r="Z174" s="28"/>
      <c r="AA174" s="28"/>
      <c r="AB174" s="28"/>
      <c r="AC174" s="28"/>
      <c r="AD174" s="28"/>
      <c r="AE174" s="28"/>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row>
    <row r="175" spans="1:56" s="6" customFormat="1" ht="13.5">
      <c r="A175" s="208" t="s">
        <v>642</v>
      </c>
      <c r="B175" s="28"/>
      <c r="C175" s="28" t="s">
        <v>609</v>
      </c>
      <c r="D175" s="29" t="s">
        <v>47</v>
      </c>
      <c r="E175" s="12">
        <v>2</v>
      </c>
      <c r="F175" s="80">
        <v>20.5</v>
      </c>
      <c r="G175" s="104"/>
      <c r="H175" s="83">
        <f t="shared" si="8"/>
        <v>0</v>
      </c>
      <c r="I175" s="21">
        <f t="shared" si="9"/>
        <v>0</v>
      </c>
      <c r="J175" s="21">
        <f t="shared" si="10"/>
        <v>0</v>
      </c>
      <c r="K175" s="21">
        <f t="shared" si="11"/>
        <v>0</v>
      </c>
      <c r="L175" s="13"/>
      <c r="N175" s="30"/>
      <c r="O175" s="30">
        <v>20.5</v>
      </c>
      <c r="P175" s="30"/>
      <c r="Q175" s="30"/>
      <c r="R175" s="30"/>
      <c r="S175" s="30"/>
      <c r="T175" s="30"/>
      <c r="U175" s="30">
        <v>19.5</v>
      </c>
      <c r="V175" s="30"/>
      <c r="W175" s="30"/>
      <c r="X175" s="30">
        <v>1</v>
      </c>
      <c r="Y175" s="28"/>
      <c r="Z175" s="28"/>
      <c r="AA175" s="28"/>
      <c r="AB175" s="28"/>
      <c r="AC175" s="28"/>
      <c r="AD175" s="28"/>
      <c r="AE175" s="28"/>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row>
    <row r="176" spans="1:56" s="6" customFormat="1" ht="13.5">
      <c r="A176" s="11" t="s">
        <v>542</v>
      </c>
      <c r="B176" s="28"/>
      <c r="C176" s="28" t="s">
        <v>58</v>
      </c>
      <c r="D176" s="29" t="s">
        <v>47</v>
      </c>
      <c r="E176" s="12">
        <v>2</v>
      </c>
      <c r="F176" s="80">
        <v>20.5</v>
      </c>
      <c r="G176" s="104"/>
      <c r="H176" s="83">
        <f t="shared" si="8"/>
        <v>0</v>
      </c>
      <c r="I176" s="21">
        <f t="shared" si="9"/>
        <v>0</v>
      </c>
      <c r="J176" s="21">
        <f t="shared" si="10"/>
        <v>0</v>
      </c>
      <c r="K176" s="21">
        <f t="shared" si="11"/>
        <v>0</v>
      </c>
      <c r="L176" s="13"/>
      <c r="N176" s="30"/>
      <c r="O176" s="30">
        <v>20.5</v>
      </c>
      <c r="P176" s="30"/>
      <c r="Q176" s="30"/>
      <c r="R176" s="30"/>
      <c r="S176" s="30"/>
      <c r="T176" s="30"/>
      <c r="U176" s="30">
        <v>19.5</v>
      </c>
      <c r="V176" s="30"/>
      <c r="W176" s="30"/>
      <c r="X176" s="30">
        <v>1</v>
      </c>
      <c r="Y176" s="28"/>
      <c r="Z176" s="28"/>
      <c r="AA176" s="28"/>
      <c r="AB176" s="28"/>
      <c r="AC176" s="28"/>
      <c r="AD176" s="28"/>
      <c r="AE176" s="28"/>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row>
    <row r="177" spans="1:56" s="6" customFormat="1" ht="13.5">
      <c r="A177" s="11" t="s">
        <v>378</v>
      </c>
      <c r="B177" s="28"/>
      <c r="C177" s="28" t="s">
        <v>609</v>
      </c>
      <c r="D177" s="29" t="s">
        <v>47</v>
      </c>
      <c r="E177" s="12">
        <v>2</v>
      </c>
      <c r="F177" s="80">
        <v>20.5</v>
      </c>
      <c r="G177" s="104"/>
      <c r="H177" s="83">
        <f t="shared" si="8"/>
        <v>0</v>
      </c>
      <c r="I177" s="21">
        <f t="shared" si="9"/>
        <v>0</v>
      </c>
      <c r="J177" s="21">
        <f t="shared" si="10"/>
        <v>0</v>
      </c>
      <c r="K177" s="21">
        <f t="shared" si="11"/>
        <v>0</v>
      </c>
      <c r="L177" s="13"/>
      <c r="N177" s="30"/>
      <c r="O177" s="30">
        <v>20.5</v>
      </c>
      <c r="P177" s="30"/>
      <c r="Q177" s="30"/>
      <c r="R177" s="30"/>
      <c r="S177" s="30"/>
      <c r="T177" s="30"/>
      <c r="U177" s="30">
        <v>19.5</v>
      </c>
      <c r="V177" s="30"/>
      <c r="W177" s="30"/>
      <c r="X177" s="30">
        <v>1</v>
      </c>
      <c r="Y177" s="28"/>
      <c r="Z177" s="28" t="s">
        <v>48</v>
      </c>
      <c r="AA177" s="28"/>
      <c r="AB177" s="28"/>
      <c r="AC177" s="28"/>
      <c r="AD177" s="28"/>
      <c r="AE177" s="28"/>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row>
    <row r="178" spans="1:56" s="6" customFormat="1" ht="13.5">
      <c r="A178" s="11" t="s">
        <v>643</v>
      </c>
      <c r="B178" s="28"/>
      <c r="C178" s="28" t="s">
        <v>190</v>
      </c>
      <c r="D178" s="29" t="s">
        <v>47</v>
      </c>
      <c r="E178" s="12">
        <v>2</v>
      </c>
      <c r="F178" s="80">
        <v>20.5</v>
      </c>
      <c r="G178" s="104"/>
      <c r="H178" s="83">
        <f t="shared" si="8"/>
        <v>0</v>
      </c>
      <c r="I178" s="21">
        <f t="shared" si="9"/>
        <v>0</v>
      </c>
      <c r="J178" s="21">
        <f t="shared" si="10"/>
        <v>0</v>
      </c>
      <c r="K178" s="21">
        <f t="shared" si="11"/>
        <v>0</v>
      </c>
      <c r="L178" s="13"/>
      <c r="N178" s="30"/>
      <c r="O178" s="30">
        <v>20.5</v>
      </c>
      <c r="P178" s="30"/>
      <c r="Q178" s="30"/>
      <c r="R178" s="30"/>
      <c r="S178" s="30"/>
      <c r="T178" s="30"/>
      <c r="U178" s="30">
        <v>19.5</v>
      </c>
      <c r="V178" s="30"/>
      <c r="W178" s="30"/>
      <c r="X178" s="30">
        <v>1</v>
      </c>
      <c r="Y178" s="28"/>
      <c r="Z178" s="28"/>
      <c r="AA178" s="28"/>
      <c r="AB178" s="28"/>
      <c r="AC178" s="28"/>
      <c r="AD178" s="28"/>
      <c r="AE178" s="28"/>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row>
    <row r="179" spans="1:56" s="6" customFormat="1" ht="13.5">
      <c r="A179" s="11" t="s">
        <v>380</v>
      </c>
      <c r="B179" s="28"/>
      <c r="C179" s="28" t="s">
        <v>611</v>
      </c>
      <c r="D179" s="29" t="s">
        <v>47</v>
      </c>
      <c r="E179" s="12">
        <v>2</v>
      </c>
      <c r="F179" s="80">
        <v>20.5</v>
      </c>
      <c r="G179" s="104"/>
      <c r="H179" s="83">
        <f t="shared" si="8"/>
        <v>0</v>
      </c>
      <c r="I179" s="21">
        <f t="shared" si="9"/>
        <v>0</v>
      </c>
      <c r="J179" s="21">
        <f t="shared" si="10"/>
        <v>0</v>
      </c>
      <c r="K179" s="21">
        <f t="shared" si="11"/>
        <v>0</v>
      </c>
      <c r="L179" s="13"/>
      <c r="N179" s="30"/>
      <c r="O179" s="30">
        <v>20.5</v>
      </c>
      <c r="P179" s="30"/>
      <c r="Q179" s="30"/>
      <c r="R179" s="30"/>
      <c r="S179" s="30"/>
      <c r="T179" s="30"/>
      <c r="U179" s="30">
        <v>19.5</v>
      </c>
      <c r="V179" s="30"/>
      <c r="W179" s="30"/>
      <c r="X179" s="30">
        <v>1</v>
      </c>
      <c r="Y179" s="28"/>
      <c r="Z179" s="28"/>
      <c r="AA179" s="28"/>
      <c r="AB179" s="28"/>
      <c r="AC179" s="28"/>
      <c r="AD179" s="28"/>
      <c r="AE179" s="28"/>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row>
    <row r="180" spans="1:56" s="6" customFormat="1" ht="13.5">
      <c r="A180" s="11" t="s">
        <v>9</v>
      </c>
      <c r="B180" s="28"/>
      <c r="C180" s="28" t="s">
        <v>606</v>
      </c>
      <c r="D180" s="29" t="s">
        <v>191</v>
      </c>
      <c r="E180" s="12">
        <v>2</v>
      </c>
      <c r="F180" s="80">
        <v>20.5</v>
      </c>
      <c r="G180" s="104"/>
      <c r="H180" s="83">
        <f t="shared" si="8"/>
        <v>0</v>
      </c>
      <c r="I180" s="21">
        <f t="shared" si="9"/>
        <v>0</v>
      </c>
      <c r="J180" s="21">
        <f t="shared" si="10"/>
        <v>0</v>
      </c>
      <c r="K180" s="21">
        <f t="shared" si="11"/>
        <v>0</v>
      </c>
      <c r="L180" s="13"/>
      <c r="N180" s="30"/>
      <c r="O180" s="30">
        <v>20.5</v>
      </c>
      <c r="P180" s="30"/>
      <c r="Q180" s="30"/>
      <c r="R180" s="30"/>
      <c r="S180" s="30"/>
      <c r="T180" s="30"/>
      <c r="U180" s="30"/>
      <c r="V180" s="30"/>
      <c r="W180" s="30"/>
      <c r="X180" s="30">
        <v>20.5</v>
      </c>
      <c r="Y180" s="28"/>
      <c r="Z180" s="28"/>
      <c r="AA180" s="28"/>
      <c r="AB180" s="28"/>
      <c r="AC180" s="28"/>
      <c r="AD180" s="28"/>
      <c r="AE180" s="28"/>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row>
    <row r="181" spans="1:56" s="6" customFormat="1" ht="13.5">
      <c r="A181" s="11" t="s">
        <v>381</v>
      </c>
      <c r="B181" s="28"/>
      <c r="C181" s="28" t="s">
        <v>644</v>
      </c>
      <c r="D181" s="29" t="s">
        <v>47</v>
      </c>
      <c r="E181" s="12">
        <v>2</v>
      </c>
      <c r="F181" s="80">
        <v>20.5</v>
      </c>
      <c r="G181" s="104"/>
      <c r="H181" s="83">
        <f t="shared" si="8"/>
        <v>0</v>
      </c>
      <c r="I181" s="21">
        <f t="shared" si="9"/>
        <v>0</v>
      </c>
      <c r="J181" s="21">
        <f t="shared" si="10"/>
        <v>0</v>
      </c>
      <c r="K181" s="21">
        <f t="shared" si="11"/>
        <v>0</v>
      </c>
      <c r="L181" s="13"/>
      <c r="N181" s="30">
        <v>20.5</v>
      </c>
      <c r="O181" s="30"/>
      <c r="P181" s="30"/>
      <c r="Q181" s="30"/>
      <c r="R181" s="30"/>
      <c r="S181" s="30"/>
      <c r="T181" s="30"/>
      <c r="U181" s="30">
        <v>19.5</v>
      </c>
      <c r="V181" s="30"/>
      <c r="W181" s="30"/>
      <c r="X181" s="30">
        <v>1</v>
      </c>
      <c r="Y181" s="28"/>
      <c r="Z181" s="28"/>
      <c r="AA181" s="28"/>
      <c r="AB181" s="28"/>
      <c r="AC181" s="28"/>
      <c r="AD181" s="28"/>
      <c r="AE181" s="28"/>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row>
    <row r="182" spans="1:56" s="6" customFormat="1" ht="13.5">
      <c r="A182" s="11" t="s">
        <v>382</v>
      </c>
      <c r="B182" s="28"/>
      <c r="C182" s="28" t="s">
        <v>645</v>
      </c>
      <c r="D182" s="29" t="s">
        <v>47</v>
      </c>
      <c r="E182" s="12">
        <v>2</v>
      </c>
      <c r="F182" s="80">
        <v>20.5</v>
      </c>
      <c r="G182" s="104"/>
      <c r="H182" s="83">
        <f t="shared" si="8"/>
        <v>0</v>
      </c>
      <c r="I182" s="21">
        <f t="shared" si="9"/>
        <v>0</v>
      </c>
      <c r="J182" s="21">
        <f t="shared" si="10"/>
        <v>0</v>
      </c>
      <c r="K182" s="21">
        <f t="shared" si="11"/>
        <v>0</v>
      </c>
      <c r="L182" s="13"/>
      <c r="N182" s="30">
        <v>20.5</v>
      </c>
      <c r="O182" s="30"/>
      <c r="P182" s="30"/>
      <c r="Q182" s="30"/>
      <c r="R182" s="30"/>
      <c r="S182" s="30"/>
      <c r="T182" s="30"/>
      <c r="U182" s="30">
        <v>19.5</v>
      </c>
      <c r="V182" s="30"/>
      <c r="W182" s="30"/>
      <c r="X182" s="30">
        <v>1</v>
      </c>
      <c r="Y182" s="28"/>
      <c r="Z182" s="28"/>
      <c r="AA182" s="28"/>
      <c r="AB182" s="28"/>
      <c r="AC182" s="28"/>
      <c r="AD182" s="28"/>
      <c r="AE182" s="28"/>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row>
    <row r="183" spans="1:56" s="6" customFormat="1" ht="13.5" collapsed="1">
      <c r="A183" s="8" t="s">
        <v>124</v>
      </c>
      <c r="B183" s="37"/>
      <c r="C183" s="37"/>
      <c r="D183" s="37"/>
      <c r="E183" s="9"/>
      <c r="F183" s="79"/>
      <c r="G183" s="144"/>
      <c r="H183" s="82"/>
      <c r="I183" s="17"/>
      <c r="J183" s="17">
        <f t="shared" si="10"/>
        <v>0</v>
      </c>
      <c r="K183" s="17">
        <f t="shared" si="11"/>
        <v>0</v>
      </c>
      <c r="L183" s="10"/>
      <c r="M183" s="36"/>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row>
    <row r="184" spans="1:56" s="6" customFormat="1" ht="13.5">
      <c r="A184" s="11" t="s">
        <v>383</v>
      </c>
      <c r="B184" s="28"/>
      <c r="C184" s="28"/>
      <c r="D184" s="29"/>
      <c r="E184" s="12">
        <v>2</v>
      </c>
      <c r="F184" s="80"/>
      <c r="G184" s="104"/>
      <c r="H184" s="83">
        <f t="shared" si="8"/>
        <v>0</v>
      </c>
      <c r="I184" s="21">
        <f t="shared" si="9"/>
        <v>0</v>
      </c>
      <c r="J184" s="21">
        <f t="shared" si="10"/>
        <v>0</v>
      </c>
      <c r="K184" s="21">
        <f t="shared" si="11"/>
        <v>0</v>
      </c>
      <c r="L184" s="13"/>
      <c r="N184" s="30"/>
      <c r="O184" s="30"/>
      <c r="P184" s="30"/>
      <c r="Q184" s="30"/>
      <c r="R184" s="30"/>
      <c r="S184" s="30"/>
      <c r="T184" s="30"/>
      <c r="U184" s="30"/>
      <c r="V184" s="30"/>
      <c r="W184" s="30"/>
      <c r="X184" s="30"/>
      <c r="Y184" s="28"/>
      <c r="Z184" s="28"/>
      <c r="AA184" s="28"/>
      <c r="AB184" s="28"/>
      <c r="AC184" s="28"/>
      <c r="AD184" s="28"/>
      <c r="AE184" s="28"/>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row>
    <row r="185" spans="1:56" s="6" customFormat="1" ht="13.5">
      <c r="A185" s="11" t="s">
        <v>384</v>
      </c>
      <c r="B185" s="28"/>
      <c r="C185" s="28"/>
      <c r="D185" s="29"/>
      <c r="E185" s="12">
        <v>2</v>
      </c>
      <c r="F185" s="80"/>
      <c r="G185" s="104"/>
      <c r="H185" s="83">
        <f t="shared" si="8"/>
        <v>0</v>
      </c>
      <c r="I185" s="21">
        <f t="shared" si="9"/>
        <v>0</v>
      </c>
      <c r="J185" s="21">
        <f t="shared" si="10"/>
        <v>0</v>
      </c>
      <c r="K185" s="21">
        <f t="shared" si="11"/>
        <v>0</v>
      </c>
      <c r="L185" s="13"/>
      <c r="N185" s="30"/>
      <c r="O185" s="30"/>
      <c r="P185" s="30"/>
      <c r="Q185" s="30"/>
      <c r="R185" s="30"/>
      <c r="S185" s="30"/>
      <c r="T185" s="30"/>
      <c r="U185" s="30"/>
      <c r="V185" s="30"/>
      <c r="W185" s="30"/>
      <c r="X185" s="30"/>
      <c r="Y185" s="28"/>
      <c r="Z185" s="28"/>
      <c r="AA185" s="28"/>
      <c r="AB185" s="28"/>
      <c r="AC185" s="28"/>
      <c r="AD185" s="28"/>
      <c r="AE185" s="28"/>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row>
    <row r="186" spans="1:56" s="6" customFormat="1" ht="13.5">
      <c r="A186" s="11" t="s">
        <v>385</v>
      </c>
      <c r="B186" s="28"/>
      <c r="C186" s="28"/>
      <c r="D186" s="29"/>
      <c r="E186" s="12">
        <v>2</v>
      </c>
      <c r="F186" s="80"/>
      <c r="G186" s="104"/>
      <c r="H186" s="83">
        <f t="shared" si="8"/>
        <v>0</v>
      </c>
      <c r="I186" s="21">
        <f t="shared" si="9"/>
        <v>0</v>
      </c>
      <c r="J186" s="21">
        <f t="shared" si="10"/>
        <v>0</v>
      </c>
      <c r="K186" s="21">
        <f t="shared" si="11"/>
        <v>0</v>
      </c>
      <c r="L186" s="13"/>
      <c r="N186" s="30"/>
      <c r="O186" s="30"/>
      <c r="P186" s="30"/>
      <c r="Q186" s="30"/>
      <c r="R186" s="30"/>
      <c r="S186" s="30"/>
      <c r="T186" s="30"/>
      <c r="U186" s="30"/>
      <c r="V186" s="30"/>
      <c r="W186" s="30"/>
      <c r="X186" s="30"/>
      <c r="Y186" s="28"/>
      <c r="Z186" s="28"/>
      <c r="AA186" s="28"/>
      <c r="AB186" s="28"/>
      <c r="AC186" s="28"/>
      <c r="AD186" s="28"/>
      <c r="AE186" s="28"/>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row>
    <row r="187" spans="1:56" s="6" customFormat="1" ht="13.5">
      <c r="A187" s="11" t="s">
        <v>386</v>
      </c>
      <c r="B187" s="28"/>
      <c r="C187" s="28"/>
      <c r="D187" s="29"/>
      <c r="E187" s="12">
        <v>2</v>
      </c>
      <c r="F187" s="80"/>
      <c r="G187" s="104"/>
      <c r="H187" s="83">
        <f t="shared" si="8"/>
        <v>0</v>
      </c>
      <c r="I187" s="21">
        <f t="shared" si="9"/>
        <v>0</v>
      </c>
      <c r="J187" s="21">
        <f t="shared" si="10"/>
        <v>0</v>
      </c>
      <c r="K187" s="21">
        <f t="shared" si="11"/>
        <v>0</v>
      </c>
      <c r="L187" s="13"/>
      <c r="N187" s="30"/>
      <c r="O187" s="30"/>
      <c r="P187" s="30"/>
      <c r="Q187" s="30"/>
      <c r="R187" s="30"/>
      <c r="S187" s="30"/>
      <c r="T187" s="30"/>
      <c r="U187" s="30"/>
      <c r="V187" s="30"/>
      <c r="W187" s="30"/>
      <c r="X187" s="30"/>
      <c r="Y187" s="28"/>
      <c r="Z187" s="28"/>
      <c r="AA187" s="28"/>
      <c r="AB187" s="28"/>
      <c r="AC187" s="28"/>
      <c r="AD187" s="28"/>
      <c r="AE187" s="28"/>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row>
    <row r="188" spans="1:56" s="6" customFormat="1" ht="13.5">
      <c r="A188" s="11" t="s">
        <v>387</v>
      </c>
      <c r="B188" s="28"/>
      <c r="C188" s="28"/>
      <c r="D188" s="29"/>
      <c r="E188" s="12">
        <v>2</v>
      </c>
      <c r="F188" s="80"/>
      <c r="G188" s="104"/>
      <c r="H188" s="83">
        <f t="shared" si="8"/>
        <v>0</v>
      </c>
      <c r="I188" s="21">
        <f t="shared" si="9"/>
        <v>0</v>
      </c>
      <c r="J188" s="21">
        <f t="shared" si="10"/>
        <v>0</v>
      </c>
      <c r="K188" s="21">
        <f t="shared" si="11"/>
        <v>0</v>
      </c>
      <c r="L188" s="13"/>
      <c r="N188" s="30"/>
      <c r="O188" s="30"/>
      <c r="P188" s="30"/>
      <c r="Q188" s="30"/>
      <c r="R188" s="30"/>
      <c r="S188" s="30"/>
      <c r="T188" s="30"/>
      <c r="U188" s="30"/>
      <c r="V188" s="30"/>
      <c r="W188" s="30"/>
      <c r="X188" s="30"/>
      <c r="Y188" s="28"/>
      <c r="Z188" s="28"/>
      <c r="AA188" s="28"/>
      <c r="AB188" s="28"/>
      <c r="AC188" s="28"/>
      <c r="AD188" s="28"/>
      <c r="AE188" s="28"/>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row>
    <row r="189" spans="1:56" s="6" customFormat="1" ht="13.5">
      <c r="A189" s="11" t="s">
        <v>388</v>
      </c>
      <c r="B189" s="28"/>
      <c r="C189" s="28"/>
      <c r="D189" s="29"/>
      <c r="E189" s="12">
        <v>2</v>
      </c>
      <c r="F189" s="80"/>
      <c r="G189" s="104"/>
      <c r="H189" s="83">
        <f t="shared" si="8"/>
        <v>0</v>
      </c>
      <c r="I189" s="21">
        <f t="shared" si="9"/>
        <v>0</v>
      </c>
      <c r="J189" s="21">
        <f t="shared" si="10"/>
        <v>0</v>
      </c>
      <c r="K189" s="21">
        <f t="shared" si="11"/>
        <v>0</v>
      </c>
      <c r="L189" s="13"/>
      <c r="N189" s="30"/>
      <c r="O189" s="30"/>
      <c r="P189" s="30"/>
      <c r="Q189" s="30"/>
      <c r="R189" s="30"/>
      <c r="S189" s="30"/>
      <c r="T189" s="30"/>
      <c r="U189" s="30"/>
      <c r="V189" s="30"/>
      <c r="W189" s="30"/>
      <c r="X189" s="30"/>
      <c r="Y189" s="28"/>
      <c r="Z189" s="28"/>
      <c r="AA189" s="28"/>
      <c r="AB189" s="28"/>
      <c r="AC189" s="28"/>
      <c r="AD189" s="28"/>
      <c r="AE189" s="28"/>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row>
    <row r="190" spans="1:56" s="6" customFormat="1" ht="34.5" thickBot="1">
      <c r="A190" s="18" t="s">
        <v>10</v>
      </c>
      <c r="B190" s="37"/>
      <c r="C190" s="37"/>
      <c r="D190" s="37"/>
      <c r="E190" s="19"/>
      <c r="F190" s="79"/>
      <c r="G190" s="146"/>
      <c r="H190" s="82"/>
      <c r="I190" s="17"/>
      <c r="J190" s="17">
        <f t="shared" si="10"/>
        <v>0</v>
      </c>
      <c r="K190" s="17">
        <f t="shared" si="11"/>
        <v>0</v>
      </c>
      <c r="L190" s="20" t="s">
        <v>11</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row>
  </sheetData>
  <sheetProtection sheet="1" selectLockedCells="1"/>
  <mergeCells count="19">
    <mergeCell ref="N1:X1"/>
    <mergeCell ref="V3:V4"/>
    <mergeCell ref="W3:W4"/>
    <mergeCell ref="N2:T2"/>
    <mergeCell ref="U2:X2"/>
    <mergeCell ref="N3:N4"/>
    <mergeCell ref="O3:O4"/>
    <mergeCell ref="P3:T3"/>
    <mergeCell ref="U3:U4"/>
    <mergeCell ref="X3:X4"/>
    <mergeCell ref="Y1:AE3"/>
    <mergeCell ref="AF1:BD1"/>
    <mergeCell ref="BA3:BD3"/>
    <mergeCell ref="AW3:AZ3"/>
    <mergeCell ref="AR3:AV3"/>
    <mergeCell ref="AN3:AQ3"/>
    <mergeCell ref="AJ3:AM3"/>
    <mergeCell ref="AF3:AH3"/>
    <mergeCell ref="AI3:AI4"/>
  </mergeCells>
  <conditionalFormatting sqref="A6:BD38 A54:BD59 A185:BD190 A40:BD43 A169:BD183 A61:BD79 A45:BD52 A81:BD109 A111:BD167">
    <cfRule type="expression" priority="1" dxfId="0" stopIfTrue="1">
      <formula>$G6=1</formula>
    </cfRule>
    <cfRule type="expression" priority="2" dxfId="1" stopIfTrue="1">
      <formula>$G6=2</formula>
    </cfRule>
  </conditionalFormatting>
  <dataValidations count="1">
    <dataValidation type="whole" allowBlank="1" showInputMessage="1" showErrorMessage="1" promptTitle="履修・取得" prompt="履修する科目は『１』&#10;取得した科目は『２』" sqref="G4:G190">
      <formula1>0</formula1>
      <formula2>2</formula2>
    </dataValidation>
  </dataValidations>
  <printOptions/>
  <pageMargins left="0.3937007874015748" right="0.1968503937007874" top="0.984251968503937" bottom="0.7874015748031497" header="0.5118110236220472" footer="0.5118110236220472"/>
  <pageSetup horizontalDpi="300" verticalDpi="300" orientation="landscape" paperSize="8" scale="70"/>
  <headerFooter alignWithMargins="0">
    <oddFooter>&amp;R2006年度　明治大学理工学部機械工学科</oddFooter>
  </headerFooter>
  <drawing r:id="rId3"/>
  <legacyDrawing r:id="rId2"/>
</worksheet>
</file>

<file path=xl/worksheets/sheet5.xml><?xml version="1.0" encoding="utf-8"?>
<worksheet xmlns="http://schemas.openxmlformats.org/spreadsheetml/2006/main" xmlns:r="http://schemas.openxmlformats.org/officeDocument/2006/relationships">
  <dimension ref="A1:G30"/>
  <sheetViews>
    <sheetView showGridLines="0" showRowColHeaders="0" showZeros="0" showOutlineSymbols="0" zoomScalePageLayoutView="0" workbookViewId="0" topLeftCell="A1">
      <pane ySplit="4" topLeftCell="A5" activePane="bottomLeft" state="frozen"/>
      <selection pane="topLeft" activeCell="G5" sqref="G5"/>
      <selection pane="bottomLeft" activeCell="C5" sqref="C5"/>
    </sheetView>
  </sheetViews>
  <sheetFormatPr defaultColWidth="13.00390625" defaultRowHeight="13.5"/>
  <cols>
    <col min="1" max="16384" width="13.00390625" style="44" customWidth="1"/>
  </cols>
  <sheetData>
    <row r="1" spans="1:2" ht="13.5">
      <c r="A1" s="164" t="s">
        <v>318</v>
      </c>
      <c r="B1" s="165"/>
    </row>
    <row r="2" spans="1:5" ht="14.25" thickBot="1">
      <c r="A2" s="45" t="s">
        <v>441</v>
      </c>
      <c r="E2" s="45" t="s">
        <v>442</v>
      </c>
    </row>
    <row r="3" spans="1:7" ht="14.25" thickBot="1">
      <c r="A3" s="47"/>
      <c r="B3" s="48" t="s">
        <v>284</v>
      </c>
      <c r="C3" s="46">
        <f>SUM(C5:C30)</f>
        <v>0</v>
      </c>
      <c r="E3" s="47"/>
      <c r="F3" s="48" t="s">
        <v>284</v>
      </c>
      <c r="G3" s="46">
        <f>SUM(G5:G30)</f>
        <v>0</v>
      </c>
    </row>
    <row r="4" spans="1:7" ht="14.25" thickBot="1">
      <c r="A4" s="49" t="s">
        <v>76</v>
      </c>
      <c r="B4" s="107" t="s">
        <v>282</v>
      </c>
      <c r="C4" s="108" t="s">
        <v>283</v>
      </c>
      <c r="E4" s="49" t="s">
        <v>76</v>
      </c>
      <c r="F4" s="107" t="s">
        <v>282</v>
      </c>
      <c r="G4" s="108" t="s">
        <v>283</v>
      </c>
    </row>
    <row r="5" spans="1:7" ht="13.5">
      <c r="A5" s="105" t="s">
        <v>235</v>
      </c>
      <c r="B5" s="109">
        <v>38808</v>
      </c>
      <c r="C5" s="110"/>
      <c r="E5" s="105" t="s">
        <v>235</v>
      </c>
      <c r="F5" s="109">
        <v>38991</v>
      </c>
      <c r="G5" s="110"/>
    </row>
    <row r="6" spans="1:7" ht="13.5">
      <c r="A6" s="105" t="s">
        <v>236</v>
      </c>
      <c r="B6" s="111"/>
      <c r="C6" s="112"/>
      <c r="E6" s="105" t="s">
        <v>236</v>
      </c>
      <c r="F6" s="111"/>
      <c r="G6" s="112"/>
    </row>
    <row r="7" spans="1:7" ht="13.5">
      <c r="A7" s="105" t="s">
        <v>237</v>
      </c>
      <c r="B7" s="111"/>
      <c r="C7" s="112"/>
      <c r="E7" s="105" t="s">
        <v>237</v>
      </c>
      <c r="F7" s="111"/>
      <c r="G7" s="112"/>
    </row>
    <row r="8" spans="1:7" ht="13.5">
      <c r="A8" s="105" t="s">
        <v>238</v>
      </c>
      <c r="B8" s="111"/>
      <c r="C8" s="112"/>
      <c r="E8" s="105" t="s">
        <v>238</v>
      </c>
      <c r="F8" s="111"/>
      <c r="G8" s="112"/>
    </row>
    <row r="9" spans="1:7" ht="13.5">
      <c r="A9" s="105" t="s">
        <v>239</v>
      </c>
      <c r="B9" s="111"/>
      <c r="C9" s="112"/>
      <c r="E9" s="105" t="s">
        <v>239</v>
      </c>
      <c r="F9" s="111"/>
      <c r="G9" s="112"/>
    </row>
    <row r="10" spans="1:7" ht="13.5">
      <c r="A10" s="105" t="s">
        <v>240</v>
      </c>
      <c r="B10" s="111"/>
      <c r="C10" s="112"/>
      <c r="E10" s="105" t="s">
        <v>240</v>
      </c>
      <c r="F10" s="111"/>
      <c r="G10" s="112"/>
    </row>
    <row r="11" spans="1:7" ht="13.5">
      <c r="A11" s="105" t="s">
        <v>241</v>
      </c>
      <c r="B11" s="111"/>
      <c r="C11" s="112"/>
      <c r="E11" s="105" t="s">
        <v>241</v>
      </c>
      <c r="F11" s="111"/>
      <c r="G11" s="112"/>
    </row>
    <row r="12" spans="1:7" ht="13.5">
      <c r="A12" s="105" t="s">
        <v>242</v>
      </c>
      <c r="B12" s="111"/>
      <c r="C12" s="112"/>
      <c r="E12" s="105" t="s">
        <v>242</v>
      </c>
      <c r="F12" s="111"/>
      <c r="G12" s="112"/>
    </row>
    <row r="13" spans="1:7" ht="13.5">
      <c r="A13" s="105" t="s">
        <v>243</v>
      </c>
      <c r="B13" s="111"/>
      <c r="C13" s="112"/>
      <c r="E13" s="105" t="s">
        <v>243</v>
      </c>
      <c r="F13" s="111"/>
      <c r="G13" s="112"/>
    </row>
    <row r="14" spans="1:7" ht="13.5">
      <c r="A14" s="105" t="s">
        <v>244</v>
      </c>
      <c r="B14" s="111"/>
      <c r="C14" s="112"/>
      <c r="E14" s="105" t="s">
        <v>244</v>
      </c>
      <c r="F14" s="111"/>
      <c r="G14" s="112"/>
    </row>
    <row r="15" spans="1:7" ht="13.5">
      <c r="A15" s="105" t="s">
        <v>60</v>
      </c>
      <c r="B15" s="111"/>
      <c r="C15" s="112"/>
      <c r="E15" s="105" t="s">
        <v>60</v>
      </c>
      <c r="F15" s="111"/>
      <c r="G15" s="112"/>
    </row>
    <row r="16" spans="1:7" ht="13.5">
      <c r="A16" s="105" t="s">
        <v>61</v>
      </c>
      <c r="B16" s="111"/>
      <c r="C16" s="112"/>
      <c r="E16" s="105" t="s">
        <v>61</v>
      </c>
      <c r="F16" s="111"/>
      <c r="G16" s="112"/>
    </row>
    <row r="17" spans="1:7" ht="13.5">
      <c r="A17" s="105" t="s">
        <v>62</v>
      </c>
      <c r="B17" s="111"/>
      <c r="C17" s="112"/>
      <c r="E17" s="105" t="s">
        <v>62</v>
      </c>
      <c r="F17" s="111"/>
      <c r="G17" s="112"/>
    </row>
    <row r="18" spans="1:7" ht="13.5">
      <c r="A18" s="105" t="s">
        <v>63</v>
      </c>
      <c r="B18" s="111"/>
      <c r="C18" s="112"/>
      <c r="E18" s="105" t="s">
        <v>63</v>
      </c>
      <c r="F18" s="111"/>
      <c r="G18" s="112"/>
    </row>
    <row r="19" spans="1:7" ht="13.5">
      <c r="A19" s="105" t="s">
        <v>64</v>
      </c>
      <c r="B19" s="111"/>
      <c r="C19" s="112"/>
      <c r="E19" s="105" t="s">
        <v>64</v>
      </c>
      <c r="F19" s="111"/>
      <c r="G19" s="112"/>
    </row>
    <row r="20" spans="1:7" ht="13.5">
      <c r="A20" s="105" t="s">
        <v>65</v>
      </c>
      <c r="B20" s="111"/>
      <c r="C20" s="112"/>
      <c r="E20" s="105" t="s">
        <v>65</v>
      </c>
      <c r="F20" s="111"/>
      <c r="G20" s="112"/>
    </row>
    <row r="21" spans="1:7" ht="13.5">
      <c r="A21" s="105" t="s">
        <v>66</v>
      </c>
      <c r="B21" s="111"/>
      <c r="C21" s="112"/>
      <c r="E21" s="105" t="s">
        <v>66</v>
      </c>
      <c r="F21" s="111"/>
      <c r="G21" s="112"/>
    </row>
    <row r="22" spans="1:7" ht="13.5">
      <c r="A22" s="105" t="s">
        <v>67</v>
      </c>
      <c r="B22" s="111"/>
      <c r="C22" s="112"/>
      <c r="E22" s="105" t="s">
        <v>67</v>
      </c>
      <c r="F22" s="111"/>
      <c r="G22" s="112"/>
    </row>
    <row r="23" spans="1:7" ht="13.5">
      <c r="A23" s="105" t="s">
        <v>68</v>
      </c>
      <c r="B23" s="111"/>
      <c r="C23" s="112"/>
      <c r="E23" s="105" t="s">
        <v>68</v>
      </c>
      <c r="F23" s="111"/>
      <c r="G23" s="112"/>
    </row>
    <row r="24" spans="1:7" ht="13.5">
      <c r="A24" s="105" t="s">
        <v>69</v>
      </c>
      <c r="B24" s="111"/>
      <c r="C24" s="112"/>
      <c r="E24" s="105" t="s">
        <v>69</v>
      </c>
      <c r="F24" s="111"/>
      <c r="G24" s="112"/>
    </row>
    <row r="25" spans="1:7" ht="13.5">
      <c r="A25" s="105" t="s">
        <v>70</v>
      </c>
      <c r="B25" s="111"/>
      <c r="C25" s="112"/>
      <c r="E25" s="105" t="s">
        <v>70</v>
      </c>
      <c r="F25" s="111"/>
      <c r="G25" s="112"/>
    </row>
    <row r="26" spans="1:7" ht="13.5">
      <c r="A26" s="105" t="s">
        <v>71</v>
      </c>
      <c r="B26" s="111"/>
      <c r="C26" s="112"/>
      <c r="E26" s="105" t="s">
        <v>71</v>
      </c>
      <c r="F26" s="111"/>
      <c r="G26" s="112"/>
    </row>
    <row r="27" spans="1:7" ht="13.5">
      <c r="A27" s="105" t="s">
        <v>72</v>
      </c>
      <c r="B27" s="111"/>
      <c r="C27" s="112"/>
      <c r="E27" s="105" t="s">
        <v>72</v>
      </c>
      <c r="F27" s="111"/>
      <c r="G27" s="112"/>
    </row>
    <row r="28" spans="1:7" ht="13.5">
      <c r="A28" s="105" t="s">
        <v>73</v>
      </c>
      <c r="B28" s="111"/>
      <c r="C28" s="112"/>
      <c r="E28" s="105" t="s">
        <v>73</v>
      </c>
      <c r="F28" s="111"/>
      <c r="G28" s="112"/>
    </row>
    <row r="29" spans="1:7" ht="13.5">
      <c r="A29" s="105" t="s">
        <v>74</v>
      </c>
      <c r="B29" s="111"/>
      <c r="C29" s="112"/>
      <c r="E29" s="105" t="s">
        <v>74</v>
      </c>
      <c r="F29" s="111"/>
      <c r="G29" s="112"/>
    </row>
    <row r="30" spans="1:7" ht="14.25" thickBot="1">
      <c r="A30" s="106" t="s">
        <v>75</v>
      </c>
      <c r="B30" s="113"/>
      <c r="C30" s="114"/>
      <c r="E30" s="106" t="s">
        <v>75</v>
      </c>
      <c r="F30" s="113"/>
      <c r="G30" s="114"/>
    </row>
  </sheetData>
  <sheetProtection sheet="1" selectLockedCells="1"/>
  <dataValidations count="1">
    <dataValidation type="decimal" allowBlank="1" showInputMessage="1" showErrorMessage="1" promptTitle="学習時間" prompt="単位：時間" imeMode="off" sqref="G5:G30 C5:C30">
      <formula1>0</formula1>
      <formula2>3600</formula2>
    </dataValidation>
  </dataValidations>
  <printOptions/>
  <pageMargins left="0.787" right="0.787" top="0.984" bottom="0.984" header="0.512" footer="0.512"/>
  <pageSetup horizontalDpi="300" verticalDpi="300" orientation="portrait" paperSize="9"/>
  <headerFooter alignWithMargins="0">
    <oddFooter>&amp;R2006年度　明治大学理工学部機械工学科</oddFooter>
  </headerFooter>
  <drawing r:id="rId1"/>
</worksheet>
</file>

<file path=xl/worksheets/sheet6.xml><?xml version="1.0" encoding="utf-8"?>
<worksheet xmlns="http://schemas.openxmlformats.org/spreadsheetml/2006/main" xmlns:r="http://schemas.openxmlformats.org/officeDocument/2006/relationships">
  <sheetPr>
    <outlinePr summaryBelow="0"/>
  </sheetPr>
  <dimension ref="A1:H78"/>
  <sheetViews>
    <sheetView showGridLines="0" showZeros="0" showOutlineSymbols="0" zoomScaleSheetLayoutView="100" zoomScalePageLayoutView="0" workbookViewId="0" topLeftCell="A1">
      <pane ySplit="16" topLeftCell="A17" activePane="bottomLeft" state="frozen"/>
      <selection pane="topLeft" activeCell="G5" sqref="G5"/>
      <selection pane="bottomLeft" activeCell="A1" sqref="A1"/>
    </sheetView>
  </sheetViews>
  <sheetFormatPr defaultColWidth="13.00390625" defaultRowHeight="13.5"/>
  <cols>
    <col min="1" max="1" width="36.875" style="2" bestFit="1" customWidth="1"/>
    <col min="2" max="2" width="6.125" style="26" customWidth="1"/>
    <col min="3" max="3" width="6.125" style="15" customWidth="1"/>
    <col min="4" max="4" width="13.00390625" style="26" customWidth="1"/>
    <col min="5" max="5" width="13.00390625" style="64" customWidth="1"/>
    <col min="6" max="6" width="6.125" style="26" customWidth="1"/>
    <col min="7" max="16384" width="13.00390625" style="26" customWidth="1"/>
  </cols>
  <sheetData>
    <row r="1" ht="14.25" thickBot="1">
      <c r="A1" s="4" t="s">
        <v>142</v>
      </c>
    </row>
    <row r="2" spans="1:8" ht="27.75" thickTop="1">
      <c r="A2" s="61" t="s">
        <v>286</v>
      </c>
      <c r="B2" s="62" t="s">
        <v>15</v>
      </c>
      <c r="C2" s="63" t="s">
        <v>133</v>
      </c>
      <c r="D2" s="70" t="s">
        <v>295</v>
      </c>
      <c r="E2" s="75" t="s">
        <v>162</v>
      </c>
      <c r="F2" s="63" t="s">
        <v>428</v>
      </c>
      <c r="G2" s="70" t="s">
        <v>295</v>
      </c>
      <c r="H2" s="75" t="s">
        <v>162</v>
      </c>
    </row>
    <row r="3" spans="1:8" ht="13.5">
      <c r="A3" s="60" t="s">
        <v>287</v>
      </c>
      <c r="B3" s="65">
        <v>8</v>
      </c>
      <c r="C3" s="65">
        <f>C18</f>
        <v>0</v>
      </c>
      <c r="D3" s="71" t="s">
        <v>134</v>
      </c>
      <c r="E3" s="76" t="str">
        <f>IF(C3&gt;=B3,"○","×")</f>
        <v>×</v>
      </c>
      <c r="F3" s="65">
        <f>F18</f>
        <v>0</v>
      </c>
      <c r="G3" s="71" t="s">
        <v>134</v>
      </c>
      <c r="H3" s="76" t="str">
        <f>IF(F3&gt;=B3,"○","×")</f>
        <v>×</v>
      </c>
    </row>
    <row r="4" spans="1:8" ht="13.5">
      <c r="A4" s="60" t="s">
        <v>288</v>
      </c>
      <c r="B4" s="65">
        <v>2</v>
      </c>
      <c r="C4" s="65">
        <f>C19</f>
        <v>0</v>
      </c>
      <c r="D4" s="72" t="b">
        <f>AND(D20:D21)</f>
        <v>0</v>
      </c>
      <c r="E4" s="76" t="str">
        <f aca="true" t="shared" si="0" ref="E4:E10">IF(AND(C4&gt;=B4,D4),"○","×")</f>
        <v>×</v>
      </c>
      <c r="F4" s="65">
        <f>F19</f>
        <v>0</v>
      </c>
      <c r="G4" s="72" t="b">
        <f>AND(G20:G21)</f>
        <v>0</v>
      </c>
      <c r="H4" s="76" t="str">
        <f aca="true" t="shared" si="1" ref="H4:H10">IF(AND(F4&gt;=B4,G4),"○","×")</f>
        <v>×</v>
      </c>
    </row>
    <row r="5" spans="1:8" ht="13.5">
      <c r="A5" s="60" t="s">
        <v>289</v>
      </c>
      <c r="B5" s="65">
        <v>8</v>
      </c>
      <c r="C5" s="65">
        <f>C22</f>
        <v>0</v>
      </c>
      <c r="D5" s="72" t="b">
        <f>AND(D23:D30)</f>
        <v>0</v>
      </c>
      <c r="E5" s="76" t="str">
        <f t="shared" si="0"/>
        <v>×</v>
      </c>
      <c r="F5" s="65">
        <f>F22</f>
        <v>0</v>
      </c>
      <c r="G5" s="72" t="b">
        <f>AND(G23:G30)</f>
        <v>0</v>
      </c>
      <c r="H5" s="76" t="str">
        <f t="shared" si="1"/>
        <v>×</v>
      </c>
    </row>
    <row r="6" spans="1:8" ht="13.5">
      <c r="A6" s="60" t="s">
        <v>290</v>
      </c>
      <c r="B6" s="65">
        <v>6</v>
      </c>
      <c r="C6" s="65">
        <f>C31</f>
        <v>0</v>
      </c>
      <c r="D6" s="72" t="b">
        <f>AND(D32:D37)</f>
        <v>0</v>
      </c>
      <c r="E6" s="76" t="str">
        <f t="shared" si="0"/>
        <v>×</v>
      </c>
      <c r="F6" s="65">
        <f>F31</f>
        <v>0</v>
      </c>
      <c r="G6" s="72" t="b">
        <f>AND(G32:G37)</f>
        <v>0</v>
      </c>
      <c r="H6" s="76" t="str">
        <f t="shared" si="1"/>
        <v>×</v>
      </c>
    </row>
    <row r="7" spans="1:8" ht="13.5">
      <c r="A7" s="60" t="s">
        <v>291</v>
      </c>
      <c r="B7" s="65">
        <v>14</v>
      </c>
      <c r="C7" s="65">
        <f>C38</f>
        <v>0</v>
      </c>
      <c r="D7" s="72" t="b">
        <f>AND(D39:D46)</f>
        <v>0</v>
      </c>
      <c r="E7" s="76" t="str">
        <f t="shared" si="0"/>
        <v>×</v>
      </c>
      <c r="F7" s="65">
        <f>F38</f>
        <v>0</v>
      </c>
      <c r="G7" s="72" t="b">
        <f>AND(G39:G46)</f>
        <v>0</v>
      </c>
      <c r="H7" s="76" t="str">
        <f t="shared" si="1"/>
        <v>×</v>
      </c>
    </row>
    <row r="8" spans="1:8" ht="13.5">
      <c r="A8" s="60" t="s">
        <v>292</v>
      </c>
      <c r="B8" s="221">
        <v>14</v>
      </c>
      <c r="C8" s="65">
        <f>C47</f>
        <v>0</v>
      </c>
      <c r="D8" s="72" t="b">
        <f>AND(D48:D56)</f>
        <v>0</v>
      </c>
      <c r="E8" s="76" t="str">
        <f t="shared" si="0"/>
        <v>×</v>
      </c>
      <c r="F8" s="65">
        <f>F47</f>
        <v>0</v>
      </c>
      <c r="G8" s="72" t="b">
        <f>AND(G48:G56)</f>
        <v>0</v>
      </c>
      <c r="H8" s="76" t="str">
        <f t="shared" si="1"/>
        <v>×</v>
      </c>
    </row>
    <row r="9" spans="1:8" ht="13.5">
      <c r="A9" s="60" t="s">
        <v>293</v>
      </c>
      <c r="B9" s="221">
        <v>78</v>
      </c>
      <c r="C9" s="65">
        <f>C57</f>
        <v>0</v>
      </c>
      <c r="D9" s="72" t="b">
        <f>AND(D58:D74)</f>
        <v>0</v>
      </c>
      <c r="E9" s="76" t="str">
        <f t="shared" si="0"/>
        <v>×</v>
      </c>
      <c r="F9" s="65">
        <f>F57</f>
        <v>0</v>
      </c>
      <c r="G9" s="72" t="b">
        <f>AND(G58:G74)</f>
        <v>0</v>
      </c>
      <c r="H9" s="76" t="str">
        <f t="shared" si="1"/>
        <v>×</v>
      </c>
    </row>
    <row r="10" spans="1:8" ht="13.5">
      <c r="A10" s="60" t="s">
        <v>294</v>
      </c>
      <c r="B10" s="65">
        <v>2</v>
      </c>
      <c r="C10" s="65">
        <f>C75</f>
        <v>0</v>
      </c>
      <c r="D10" s="72" t="b">
        <f>D76</f>
        <v>0</v>
      </c>
      <c r="E10" s="76" t="str">
        <f t="shared" si="0"/>
        <v>×</v>
      </c>
      <c r="F10" s="65">
        <f>F75</f>
        <v>0</v>
      </c>
      <c r="G10" s="72" t="b">
        <f>G76</f>
        <v>0</v>
      </c>
      <c r="H10" s="76" t="str">
        <f t="shared" si="1"/>
        <v>×</v>
      </c>
    </row>
    <row r="11" spans="1:8" ht="13.5">
      <c r="A11" s="60" t="s">
        <v>130</v>
      </c>
      <c r="B11" s="65"/>
      <c r="C11" s="65">
        <f>C77</f>
        <v>0</v>
      </c>
      <c r="D11" s="71" t="s">
        <v>135</v>
      </c>
      <c r="E11" s="76"/>
      <c r="F11" s="65">
        <f>F77</f>
        <v>0</v>
      </c>
      <c r="G11" s="71" t="s">
        <v>134</v>
      </c>
      <c r="H11" s="76"/>
    </row>
    <row r="12" spans="1:8" ht="13.5">
      <c r="A12" s="59" t="s">
        <v>131</v>
      </c>
      <c r="B12" s="66"/>
      <c r="C12" s="66">
        <f>C78</f>
        <v>0</v>
      </c>
      <c r="D12" s="73" t="s">
        <v>135</v>
      </c>
      <c r="E12" s="77"/>
      <c r="F12" s="66">
        <f>F78</f>
        <v>0</v>
      </c>
      <c r="G12" s="73" t="s">
        <v>134</v>
      </c>
      <c r="H12" s="77"/>
    </row>
    <row r="13" spans="1:8" ht="14.25" thickBot="1">
      <c r="A13" s="148" t="s">
        <v>16</v>
      </c>
      <c r="B13" s="149">
        <v>132</v>
      </c>
      <c r="C13" s="149">
        <f>C17</f>
        <v>0</v>
      </c>
      <c r="D13" s="150"/>
      <c r="E13" s="147" t="str">
        <f>IF(C13&gt;=B13,"○","×")</f>
        <v>×</v>
      </c>
      <c r="F13" s="149">
        <f>F17</f>
        <v>0</v>
      </c>
      <c r="G13" s="150"/>
      <c r="H13" s="147" t="str">
        <f>IF(F13&gt;=B13,"○","×")</f>
        <v>×</v>
      </c>
    </row>
    <row r="14" ht="13.5">
      <c r="A14" s="5"/>
    </row>
    <row r="15" ht="13.5">
      <c r="A15" s="1" t="s">
        <v>132</v>
      </c>
    </row>
    <row r="16" spans="1:7" ht="27">
      <c r="A16" s="3" t="s">
        <v>77</v>
      </c>
      <c r="B16" s="7" t="s">
        <v>15</v>
      </c>
      <c r="C16" s="16" t="s">
        <v>133</v>
      </c>
      <c r="D16" s="68" t="s">
        <v>162</v>
      </c>
      <c r="F16" s="16" t="s">
        <v>428</v>
      </c>
      <c r="G16" s="68" t="s">
        <v>162</v>
      </c>
    </row>
    <row r="17" spans="1:7" ht="13.5">
      <c r="A17" s="22" t="s">
        <v>16</v>
      </c>
      <c r="B17" s="152">
        <v>132</v>
      </c>
      <c r="C17" s="17">
        <f>C18+C19+C22+C31+C38+C47+C57+C75</f>
        <v>0</v>
      </c>
      <c r="D17" s="37" t="b">
        <f aca="true" t="shared" si="2" ref="D17:D74">IF(C17&gt;=B17,TRUE,FALSE)</f>
        <v>0</v>
      </c>
      <c r="F17" s="17">
        <f>F18+F19+F22+F31+F38+F47+F57+F75</f>
        <v>0</v>
      </c>
      <c r="G17" s="37" t="b">
        <f aca="true" t="shared" si="3" ref="G17:G48">IF(F17&gt;=B17,TRUE,FALSE)</f>
        <v>0</v>
      </c>
    </row>
    <row r="18" spans="1:7" s="6" customFormat="1" ht="13.5">
      <c r="A18" s="8" t="s">
        <v>80</v>
      </c>
      <c r="B18" s="37">
        <v>8</v>
      </c>
      <c r="C18" s="17">
        <f>SUM('単位入力'!H6:H38)</f>
        <v>0</v>
      </c>
      <c r="D18" s="37" t="b">
        <f t="shared" si="2"/>
        <v>0</v>
      </c>
      <c r="E18" s="69"/>
      <c r="F18" s="17">
        <f>SUM('単位入力'!J6:J38)</f>
        <v>0</v>
      </c>
      <c r="G18" s="37" t="b">
        <f t="shared" si="3"/>
        <v>0</v>
      </c>
    </row>
    <row r="19" spans="1:7" s="6" customFormat="1" ht="13.5">
      <c r="A19" s="8" t="s">
        <v>114</v>
      </c>
      <c r="B19" s="37">
        <v>2</v>
      </c>
      <c r="C19" s="17">
        <f>SUM('単位入力'!H40:H43)</f>
        <v>0</v>
      </c>
      <c r="D19" s="37" t="b">
        <f t="shared" si="2"/>
        <v>0</v>
      </c>
      <c r="E19" s="69"/>
      <c r="F19" s="17">
        <f>SUM('単位入力'!J40:J43)</f>
        <v>0</v>
      </c>
      <c r="G19" s="37" t="b">
        <f t="shared" si="3"/>
        <v>0</v>
      </c>
    </row>
    <row r="20" spans="1:7" s="6" customFormat="1" ht="13.5">
      <c r="A20" s="14" t="s">
        <v>420</v>
      </c>
      <c r="B20" s="31">
        <v>1</v>
      </c>
      <c r="C20" s="21">
        <f>'単位入力'!H40</f>
        <v>0</v>
      </c>
      <c r="D20" s="67" t="b">
        <f t="shared" si="2"/>
        <v>0</v>
      </c>
      <c r="E20" s="69"/>
      <c r="F20" s="21">
        <f>'単位入力'!J40</f>
        <v>0</v>
      </c>
      <c r="G20" s="67" t="b">
        <f t="shared" si="3"/>
        <v>0</v>
      </c>
    </row>
    <row r="21" spans="1:7" s="6" customFormat="1" ht="13.5">
      <c r="A21" s="14" t="s">
        <v>251</v>
      </c>
      <c r="B21" s="31">
        <v>1</v>
      </c>
      <c r="C21" s="21">
        <f>'単位入力'!H41</f>
        <v>0</v>
      </c>
      <c r="D21" s="67" t="b">
        <f t="shared" si="2"/>
        <v>0</v>
      </c>
      <c r="E21" s="69"/>
      <c r="F21" s="21">
        <f>'単位入力'!J41</f>
        <v>0</v>
      </c>
      <c r="G21" s="67" t="b">
        <f t="shared" si="3"/>
        <v>0</v>
      </c>
    </row>
    <row r="22" spans="1:7" s="6" customFormat="1" ht="13.5">
      <c r="A22" s="8" t="s">
        <v>42</v>
      </c>
      <c r="B22" s="37">
        <v>8</v>
      </c>
      <c r="C22" s="17">
        <f>SUM('単位入力'!H45:H52)</f>
        <v>0</v>
      </c>
      <c r="D22" s="37" t="b">
        <f t="shared" si="2"/>
        <v>0</v>
      </c>
      <c r="E22" s="69"/>
      <c r="F22" s="17">
        <f>SUM('単位入力'!J45:J52)</f>
        <v>0</v>
      </c>
      <c r="G22" s="37" t="b">
        <f t="shared" si="3"/>
        <v>0</v>
      </c>
    </row>
    <row r="23" spans="1:7" s="6" customFormat="1" ht="13.5">
      <c r="A23" s="14" t="s">
        <v>421</v>
      </c>
      <c r="B23" s="31">
        <v>1</v>
      </c>
      <c r="C23" s="21">
        <f>'単位入力'!H45</f>
        <v>0</v>
      </c>
      <c r="D23" s="67" t="b">
        <f t="shared" si="2"/>
        <v>0</v>
      </c>
      <c r="E23" s="69"/>
      <c r="F23" s="21">
        <f>'単位入力'!J45</f>
        <v>0</v>
      </c>
      <c r="G23" s="67" t="b">
        <f t="shared" si="3"/>
        <v>0</v>
      </c>
    </row>
    <row r="24" spans="1:7" s="6" customFormat="1" ht="13.5">
      <c r="A24" s="14" t="s">
        <v>422</v>
      </c>
      <c r="B24" s="31">
        <v>1</v>
      </c>
      <c r="C24" s="21">
        <f>'単位入力'!H46</f>
        <v>0</v>
      </c>
      <c r="D24" s="67" t="b">
        <f t="shared" si="2"/>
        <v>0</v>
      </c>
      <c r="E24" s="69"/>
      <c r="F24" s="21">
        <f>'単位入力'!J46</f>
        <v>0</v>
      </c>
      <c r="G24" s="67" t="b">
        <f t="shared" si="3"/>
        <v>0</v>
      </c>
    </row>
    <row r="25" spans="1:7" s="6" customFormat="1" ht="13.5">
      <c r="A25" s="14" t="s">
        <v>252</v>
      </c>
      <c r="B25" s="31">
        <v>1</v>
      </c>
      <c r="C25" s="21">
        <f>'単位入力'!H47</f>
        <v>0</v>
      </c>
      <c r="D25" s="67" t="b">
        <f t="shared" si="2"/>
        <v>0</v>
      </c>
      <c r="E25" s="69"/>
      <c r="F25" s="21">
        <f>'単位入力'!J47</f>
        <v>0</v>
      </c>
      <c r="G25" s="67" t="b">
        <f t="shared" si="3"/>
        <v>0</v>
      </c>
    </row>
    <row r="26" spans="1:7" s="6" customFormat="1" ht="13.5">
      <c r="A26" s="14" t="s">
        <v>253</v>
      </c>
      <c r="B26" s="31">
        <v>1</v>
      </c>
      <c r="C26" s="21">
        <f>'単位入力'!H48</f>
        <v>0</v>
      </c>
      <c r="D26" s="67" t="b">
        <f t="shared" si="2"/>
        <v>0</v>
      </c>
      <c r="E26" s="69"/>
      <c r="F26" s="21">
        <f>'単位入力'!J48</f>
        <v>0</v>
      </c>
      <c r="G26" s="67" t="b">
        <f t="shared" si="3"/>
        <v>0</v>
      </c>
    </row>
    <row r="27" spans="1:7" s="6" customFormat="1" ht="13.5">
      <c r="A27" s="14" t="s">
        <v>261</v>
      </c>
      <c r="B27" s="31">
        <v>1</v>
      </c>
      <c r="C27" s="21">
        <f>'単位入力'!H49</f>
        <v>0</v>
      </c>
      <c r="D27" s="67" t="b">
        <f t="shared" si="2"/>
        <v>0</v>
      </c>
      <c r="E27" s="69"/>
      <c r="F27" s="21">
        <f>'単位入力'!J49</f>
        <v>0</v>
      </c>
      <c r="G27" s="67" t="b">
        <f t="shared" si="3"/>
        <v>0</v>
      </c>
    </row>
    <row r="28" spans="1:7" s="6" customFormat="1" ht="13.5">
      <c r="A28" s="14" t="s">
        <v>262</v>
      </c>
      <c r="B28" s="31">
        <v>1</v>
      </c>
      <c r="C28" s="21">
        <f>'単位入力'!H50</f>
        <v>0</v>
      </c>
      <c r="D28" s="67" t="b">
        <f t="shared" si="2"/>
        <v>0</v>
      </c>
      <c r="E28" s="69"/>
      <c r="F28" s="21">
        <f>'単位入力'!J50</f>
        <v>0</v>
      </c>
      <c r="G28" s="67" t="b">
        <f t="shared" si="3"/>
        <v>0</v>
      </c>
    </row>
    <row r="29" spans="1:7" s="6" customFormat="1" ht="13.5">
      <c r="A29" s="14" t="s">
        <v>417</v>
      </c>
      <c r="B29" s="31">
        <v>1</v>
      </c>
      <c r="C29" s="21">
        <f>'単位入力'!H51</f>
        <v>0</v>
      </c>
      <c r="D29" s="67" t="b">
        <f t="shared" si="2"/>
        <v>0</v>
      </c>
      <c r="E29" s="69"/>
      <c r="F29" s="21">
        <f>'単位入力'!J51</f>
        <v>0</v>
      </c>
      <c r="G29" s="67" t="b">
        <f t="shared" si="3"/>
        <v>0</v>
      </c>
    </row>
    <row r="30" spans="1:7" s="6" customFormat="1" ht="13.5">
      <c r="A30" s="14" t="s">
        <v>418</v>
      </c>
      <c r="B30" s="31">
        <v>1</v>
      </c>
      <c r="C30" s="21">
        <f>'単位入力'!H52</f>
        <v>0</v>
      </c>
      <c r="D30" s="67" t="b">
        <f t="shared" si="2"/>
        <v>0</v>
      </c>
      <c r="E30" s="69"/>
      <c r="F30" s="21">
        <f>'単位入力'!J52</f>
        <v>0</v>
      </c>
      <c r="G30" s="67" t="b">
        <f t="shared" si="3"/>
        <v>0</v>
      </c>
    </row>
    <row r="31" spans="1:7" s="6" customFormat="1" ht="13.5">
      <c r="A31" s="8" t="s">
        <v>43</v>
      </c>
      <c r="B31" s="37">
        <v>6</v>
      </c>
      <c r="C31" s="17">
        <f>SUM('単位入力'!H54:H59)</f>
        <v>0</v>
      </c>
      <c r="D31" s="37" t="b">
        <f t="shared" si="2"/>
        <v>0</v>
      </c>
      <c r="E31" s="69"/>
      <c r="F31" s="17">
        <f>SUM('単位入力'!J54:J59)</f>
        <v>0</v>
      </c>
      <c r="G31" s="37" t="b">
        <f t="shared" si="3"/>
        <v>0</v>
      </c>
    </row>
    <row r="32" spans="1:7" s="6" customFormat="1" ht="13.5">
      <c r="A32" s="14" t="s">
        <v>423</v>
      </c>
      <c r="B32" s="31">
        <v>1</v>
      </c>
      <c r="C32" s="21">
        <f>'単位入力'!H54</f>
        <v>0</v>
      </c>
      <c r="D32" s="67" t="b">
        <f t="shared" si="2"/>
        <v>0</v>
      </c>
      <c r="E32" s="69"/>
      <c r="F32" s="21">
        <f>'単位入力'!J54</f>
        <v>0</v>
      </c>
      <c r="G32" s="67" t="b">
        <f t="shared" si="3"/>
        <v>0</v>
      </c>
    </row>
    <row r="33" spans="1:7" s="6" customFormat="1" ht="13.5">
      <c r="A33" s="14" t="s">
        <v>424</v>
      </c>
      <c r="B33" s="31">
        <v>1</v>
      </c>
      <c r="C33" s="21">
        <f>'単位入力'!H55</f>
        <v>0</v>
      </c>
      <c r="D33" s="67" t="b">
        <f t="shared" si="2"/>
        <v>0</v>
      </c>
      <c r="E33" s="69"/>
      <c r="F33" s="21">
        <f>'単位入力'!J55</f>
        <v>0</v>
      </c>
      <c r="G33" s="67" t="b">
        <f t="shared" si="3"/>
        <v>0</v>
      </c>
    </row>
    <row r="34" spans="1:7" s="6" customFormat="1" ht="13.5">
      <c r="A34" s="14" t="s">
        <v>254</v>
      </c>
      <c r="B34" s="31">
        <v>1</v>
      </c>
      <c r="C34" s="21">
        <f>'単位入力'!H56</f>
        <v>0</v>
      </c>
      <c r="D34" s="67" t="b">
        <f t="shared" si="2"/>
        <v>0</v>
      </c>
      <c r="E34" s="69"/>
      <c r="F34" s="21">
        <f>'単位入力'!J56</f>
        <v>0</v>
      </c>
      <c r="G34" s="67" t="b">
        <f t="shared" si="3"/>
        <v>0</v>
      </c>
    </row>
    <row r="35" spans="1:7" s="6" customFormat="1" ht="13.5">
      <c r="A35" s="14" t="s">
        <v>255</v>
      </c>
      <c r="B35" s="31">
        <v>1</v>
      </c>
      <c r="C35" s="21">
        <f>'単位入力'!H57</f>
        <v>0</v>
      </c>
      <c r="D35" s="67" t="b">
        <f t="shared" si="2"/>
        <v>0</v>
      </c>
      <c r="E35" s="69"/>
      <c r="F35" s="21">
        <f>'単位入力'!J57</f>
        <v>0</v>
      </c>
      <c r="G35" s="67" t="b">
        <f t="shared" si="3"/>
        <v>0</v>
      </c>
    </row>
    <row r="36" spans="1:7" s="6" customFormat="1" ht="13.5">
      <c r="A36" s="14" t="s">
        <v>263</v>
      </c>
      <c r="B36" s="31">
        <v>1</v>
      </c>
      <c r="C36" s="21">
        <f>'単位入力'!H58</f>
        <v>0</v>
      </c>
      <c r="D36" s="67" t="b">
        <f t="shared" si="2"/>
        <v>0</v>
      </c>
      <c r="E36" s="69"/>
      <c r="F36" s="21">
        <f>'単位入力'!J58</f>
        <v>0</v>
      </c>
      <c r="G36" s="67" t="b">
        <f t="shared" si="3"/>
        <v>0</v>
      </c>
    </row>
    <row r="37" spans="1:7" s="6" customFormat="1" ht="13.5">
      <c r="A37" s="14" t="s">
        <v>419</v>
      </c>
      <c r="B37" s="31">
        <v>1</v>
      </c>
      <c r="C37" s="21">
        <f>'単位入力'!H59</f>
        <v>0</v>
      </c>
      <c r="D37" s="67" t="b">
        <f t="shared" si="2"/>
        <v>0</v>
      </c>
      <c r="E37" s="69"/>
      <c r="F37" s="21">
        <f>'単位入力'!J59</f>
        <v>0</v>
      </c>
      <c r="G37" s="67" t="b">
        <f t="shared" si="3"/>
        <v>0</v>
      </c>
    </row>
    <row r="38" spans="1:7" s="6" customFormat="1" ht="13.5">
      <c r="A38" s="8" t="s">
        <v>117</v>
      </c>
      <c r="B38" s="37">
        <v>14</v>
      </c>
      <c r="C38" s="17">
        <f>SUM('単位入力'!H61:H79)</f>
        <v>0</v>
      </c>
      <c r="D38" s="37" t="b">
        <f t="shared" si="2"/>
        <v>0</v>
      </c>
      <c r="E38" s="69"/>
      <c r="F38" s="17">
        <f>SUM('単位入力'!J61:J79)</f>
        <v>0</v>
      </c>
      <c r="G38" s="37" t="b">
        <f t="shared" si="3"/>
        <v>0</v>
      </c>
    </row>
    <row r="39" spans="1:7" s="6" customFormat="1" ht="13.5">
      <c r="A39" s="151" t="s">
        <v>389</v>
      </c>
      <c r="B39" s="31">
        <v>2</v>
      </c>
      <c r="C39" s="21">
        <f>'単位入力'!H61</f>
        <v>0</v>
      </c>
      <c r="D39" s="67" t="b">
        <f t="shared" si="2"/>
        <v>0</v>
      </c>
      <c r="E39" s="69"/>
      <c r="F39" s="21">
        <f>'単位入力'!J61</f>
        <v>0</v>
      </c>
      <c r="G39" s="67" t="b">
        <f t="shared" si="3"/>
        <v>0</v>
      </c>
    </row>
    <row r="40" spans="1:7" s="6" customFormat="1" ht="13.5">
      <c r="A40" s="151" t="s">
        <v>390</v>
      </c>
      <c r="B40" s="31">
        <v>2</v>
      </c>
      <c r="C40" s="21">
        <f>'単位入力'!H62</f>
        <v>0</v>
      </c>
      <c r="D40" s="67" t="b">
        <f t="shared" si="2"/>
        <v>0</v>
      </c>
      <c r="E40" s="69"/>
      <c r="F40" s="21">
        <f>'単位入力'!J62</f>
        <v>0</v>
      </c>
      <c r="G40" s="67" t="b">
        <f t="shared" si="3"/>
        <v>0</v>
      </c>
    </row>
    <row r="41" spans="1:7" s="6" customFormat="1" ht="13.5">
      <c r="A41" s="151" t="s">
        <v>391</v>
      </c>
      <c r="B41" s="31">
        <v>2</v>
      </c>
      <c r="C41" s="21">
        <f>'単位入力'!H63</f>
        <v>0</v>
      </c>
      <c r="D41" s="67" t="b">
        <f t="shared" si="2"/>
        <v>0</v>
      </c>
      <c r="E41" s="69"/>
      <c r="F41" s="21">
        <f>'単位入力'!J63</f>
        <v>0</v>
      </c>
      <c r="G41" s="67" t="b">
        <f t="shared" si="3"/>
        <v>0</v>
      </c>
    </row>
    <row r="42" spans="1:7" s="6" customFormat="1" ht="13.5">
      <c r="A42" s="151" t="s">
        <v>392</v>
      </c>
      <c r="B42" s="31">
        <v>2</v>
      </c>
      <c r="C42" s="21">
        <f>'単位入力'!H64</f>
        <v>0</v>
      </c>
      <c r="D42" s="67" t="b">
        <f t="shared" si="2"/>
        <v>0</v>
      </c>
      <c r="E42" s="69"/>
      <c r="F42" s="21">
        <f>'単位入力'!J64</f>
        <v>0</v>
      </c>
      <c r="G42" s="67" t="b">
        <f t="shared" si="3"/>
        <v>0</v>
      </c>
    </row>
    <row r="43" spans="1:7" s="6" customFormat="1" ht="13.5">
      <c r="A43" s="151" t="s">
        <v>393</v>
      </c>
      <c r="B43" s="31">
        <v>2</v>
      </c>
      <c r="C43" s="21">
        <f>'単位入力'!H67</f>
        <v>0</v>
      </c>
      <c r="D43" s="67" t="b">
        <f t="shared" si="2"/>
        <v>0</v>
      </c>
      <c r="E43" s="69"/>
      <c r="F43" s="21">
        <f>'単位入力'!J67</f>
        <v>0</v>
      </c>
      <c r="G43" s="67" t="b">
        <f t="shared" si="3"/>
        <v>0</v>
      </c>
    </row>
    <row r="44" spans="1:7" s="6" customFormat="1" ht="13.5">
      <c r="A44" s="14" t="s">
        <v>245</v>
      </c>
      <c r="B44" s="31">
        <v>1</v>
      </c>
      <c r="C44" s="21">
        <f>'単位入力'!H76</f>
        <v>0</v>
      </c>
      <c r="D44" s="67" t="b">
        <f t="shared" si="2"/>
        <v>0</v>
      </c>
      <c r="E44" s="69"/>
      <c r="F44" s="21">
        <f>'単位入力'!J76</f>
        <v>0</v>
      </c>
      <c r="G44" s="67" t="b">
        <f t="shared" si="3"/>
        <v>0</v>
      </c>
    </row>
    <row r="45" spans="1:7" s="6" customFormat="1" ht="13.5">
      <c r="A45" s="14" t="s">
        <v>256</v>
      </c>
      <c r="B45" s="31">
        <v>1</v>
      </c>
      <c r="C45" s="21">
        <f>'単位入力'!H77</f>
        <v>0</v>
      </c>
      <c r="D45" s="67" t="b">
        <f t="shared" si="2"/>
        <v>0</v>
      </c>
      <c r="E45" s="69"/>
      <c r="F45" s="21">
        <f>'単位入力'!J77</f>
        <v>0</v>
      </c>
      <c r="G45" s="67" t="b">
        <f t="shared" si="3"/>
        <v>0</v>
      </c>
    </row>
    <row r="46" spans="1:7" s="6" customFormat="1" ht="13.5">
      <c r="A46" s="14" t="s">
        <v>246</v>
      </c>
      <c r="B46" s="31">
        <v>1</v>
      </c>
      <c r="C46" s="21">
        <f>'単位入力'!H78</f>
        <v>0</v>
      </c>
      <c r="D46" s="67" t="b">
        <f t="shared" si="2"/>
        <v>0</v>
      </c>
      <c r="E46" s="69"/>
      <c r="F46" s="21">
        <f>'単位入力'!J78</f>
        <v>0</v>
      </c>
      <c r="G46" s="67" t="b">
        <f t="shared" si="3"/>
        <v>0</v>
      </c>
    </row>
    <row r="47" spans="1:7" s="6" customFormat="1" ht="13.5">
      <c r="A47" s="8" t="s">
        <v>118</v>
      </c>
      <c r="B47" s="37">
        <v>14</v>
      </c>
      <c r="C47" s="17">
        <f>SUM('単位入力'!H81:H109)</f>
        <v>0</v>
      </c>
      <c r="D47" s="37" t="b">
        <f t="shared" si="2"/>
        <v>0</v>
      </c>
      <c r="E47" s="69"/>
      <c r="F47" s="17">
        <f>SUM('単位入力'!J81:J109)</f>
        <v>0</v>
      </c>
      <c r="G47" s="37" t="b">
        <f t="shared" si="3"/>
        <v>0</v>
      </c>
    </row>
    <row r="48" spans="1:7" s="6" customFormat="1" ht="13.5">
      <c r="A48" s="151" t="s">
        <v>394</v>
      </c>
      <c r="B48" s="31">
        <v>2</v>
      </c>
      <c r="C48" s="21">
        <f>'単位入力'!H82+'単位入力'!H83</f>
        <v>0</v>
      </c>
      <c r="D48" s="31" t="b">
        <f t="shared" si="2"/>
        <v>0</v>
      </c>
      <c r="E48" s="69"/>
      <c r="F48" s="21">
        <f>'単位入力'!J82+'単位入力'!J83</f>
        <v>0</v>
      </c>
      <c r="G48" s="31" t="b">
        <f t="shared" si="3"/>
        <v>0</v>
      </c>
    </row>
    <row r="49" spans="1:7" s="6" customFormat="1" ht="13.5">
      <c r="A49" s="151" t="s">
        <v>395</v>
      </c>
      <c r="B49" s="31">
        <v>2</v>
      </c>
      <c r="C49" s="21">
        <f>'単位入力'!H84+'単位入力'!H85</f>
        <v>0</v>
      </c>
      <c r="D49" s="31" t="b">
        <f t="shared" si="2"/>
        <v>0</v>
      </c>
      <c r="E49" s="69"/>
      <c r="F49" s="21">
        <f>'単位入力'!J84+'単位入力'!J85</f>
        <v>0</v>
      </c>
      <c r="G49" s="31" t="b">
        <f aca="true" t="shared" si="4" ref="G49:G74">IF(F49&gt;=B49,TRUE,FALSE)</f>
        <v>0</v>
      </c>
    </row>
    <row r="50" spans="1:7" s="6" customFormat="1" ht="13.5">
      <c r="A50" s="14" t="s">
        <v>163</v>
      </c>
      <c r="B50" s="31">
        <v>2</v>
      </c>
      <c r="C50" s="21">
        <f>'単位入力'!H88+'単位入力'!H89+'単位入力'!H91</f>
        <v>0</v>
      </c>
      <c r="D50" s="67" t="b">
        <f t="shared" si="2"/>
        <v>0</v>
      </c>
      <c r="E50" s="69"/>
      <c r="F50" s="21">
        <f>'単位入力'!J88+'単位入力'!J89+'単位入力'!J91</f>
        <v>0</v>
      </c>
      <c r="G50" s="67" t="b">
        <f t="shared" si="4"/>
        <v>0</v>
      </c>
    </row>
    <row r="51" spans="1:7" s="6" customFormat="1" ht="13.5">
      <c r="A51" s="14" t="s">
        <v>247</v>
      </c>
      <c r="B51" s="31">
        <v>2</v>
      </c>
      <c r="C51" s="21">
        <f>'単位入力'!H99</f>
        <v>0</v>
      </c>
      <c r="D51" s="67" t="b">
        <f t="shared" si="2"/>
        <v>0</v>
      </c>
      <c r="E51" s="69"/>
      <c r="F51" s="21">
        <f>'単位入力'!J99</f>
        <v>0</v>
      </c>
      <c r="G51" s="67" t="b">
        <f t="shared" si="4"/>
        <v>0</v>
      </c>
    </row>
    <row r="52" spans="1:7" s="6" customFormat="1" ht="13.5">
      <c r="A52" s="14" t="s">
        <v>257</v>
      </c>
      <c r="B52" s="31">
        <v>2</v>
      </c>
      <c r="C52" s="21">
        <f>'単位入力'!H100</f>
        <v>0</v>
      </c>
      <c r="D52" s="67" t="b">
        <f t="shared" si="2"/>
        <v>0</v>
      </c>
      <c r="E52" s="69"/>
      <c r="F52" s="21">
        <f>'単位入力'!J100</f>
        <v>0</v>
      </c>
      <c r="G52" s="67" t="b">
        <f t="shared" si="4"/>
        <v>0</v>
      </c>
    </row>
    <row r="53" spans="1:7" s="6" customFormat="1" ht="13.5">
      <c r="A53" s="14" t="s">
        <v>658</v>
      </c>
      <c r="B53" s="31">
        <v>2</v>
      </c>
      <c r="C53" s="21">
        <f>'単位入力'!H102</f>
        <v>0</v>
      </c>
      <c r="D53" s="67" t="b">
        <f>IF(C53&gt;=B53,TRUE,FALSE)</f>
        <v>0</v>
      </c>
      <c r="E53" s="69"/>
      <c r="F53" s="21">
        <f>'単位入力'!J102</f>
        <v>0</v>
      </c>
      <c r="G53" s="67" t="b">
        <f>IF(F53&gt;=B53,TRUE,FALSE)</f>
        <v>0</v>
      </c>
    </row>
    <row r="54" spans="1:7" s="6" customFormat="1" ht="13.5">
      <c r="A54" s="14" t="s">
        <v>126</v>
      </c>
      <c r="B54" s="31">
        <v>2</v>
      </c>
      <c r="C54" s="21">
        <f>'単位入力'!H105</f>
        <v>0</v>
      </c>
      <c r="D54" s="67" t="b">
        <f t="shared" si="2"/>
        <v>0</v>
      </c>
      <c r="E54" s="69"/>
      <c r="F54" s="21">
        <f>'単位入力'!J105</f>
        <v>0</v>
      </c>
      <c r="G54" s="67" t="b">
        <f t="shared" si="4"/>
        <v>0</v>
      </c>
    </row>
    <row r="55" spans="1:7" ht="13.5">
      <c r="A55" s="14" t="s">
        <v>396</v>
      </c>
      <c r="B55" s="67">
        <v>2</v>
      </c>
      <c r="C55" s="21">
        <f>'単位入力'!H109+'単位入力'!H140</f>
        <v>0</v>
      </c>
      <c r="D55" s="67" t="b">
        <f>IF(C55&gt;=B55,TRUE,FALSE)</f>
        <v>0</v>
      </c>
      <c r="F55" s="21">
        <f>'単位入力'!J109+'単位入力'!J140</f>
        <v>0</v>
      </c>
      <c r="G55" s="67" t="b">
        <f t="shared" si="4"/>
        <v>0</v>
      </c>
    </row>
    <row r="56" spans="1:7" ht="13.5">
      <c r="A56" s="14" t="s">
        <v>658</v>
      </c>
      <c r="B56" s="67">
        <v>2</v>
      </c>
      <c r="C56" s="21">
        <f>'単位入力'!H102</f>
        <v>0</v>
      </c>
      <c r="D56" s="67" t="b">
        <f>IF(C56&gt;=B56,TRUE,FALSE)</f>
        <v>0</v>
      </c>
      <c r="F56" s="21">
        <f>'単位入力'!J102</f>
        <v>0</v>
      </c>
      <c r="G56" s="67" t="b">
        <f t="shared" si="4"/>
        <v>0</v>
      </c>
    </row>
    <row r="57" spans="1:7" s="6" customFormat="1" ht="13.5">
      <c r="A57" s="8" t="s">
        <v>120</v>
      </c>
      <c r="B57" s="37">
        <v>78</v>
      </c>
      <c r="C57" s="17">
        <f>SUM('単位入力'!H111:H166)</f>
        <v>0</v>
      </c>
      <c r="D57" s="37" t="b">
        <f t="shared" si="2"/>
        <v>0</v>
      </c>
      <c r="E57" s="69"/>
      <c r="F57" s="17">
        <f>SUM('単位入力'!J111:J166)</f>
        <v>0</v>
      </c>
      <c r="G57" s="37" t="b">
        <f t="shared" si="4"/>
        <v>0</v>
      </c>
    </row>
    <row r="58" spans="1:7" s="6" customFormat="1" ht="13.5">
      <c r="A58" s="14" t="s">
        <v>447</v>
      </c>
      <c r="B58" s="31">
        <v>2</v>
      </c>
      <c r="C58" s="21">
        <f>'単位入力'!H111</f>
        <v>0</v>
      </c>
      <c r="D58" s="67" t="b">
        <f t="shared" si="2"/>
        <v>0</v>
      </c>
      <c r="E58" s="69"/>
      <c r="F58" s="21">
        <f>'単位入力'!J111</f>
        <v>0</v>
      </c>
      <c r="G58" s="67" t="b">
        <f t="shared" si="4"/>
        <v>0</v>
      </c>
    </row>
    <row r="59" spans="1:7" s="6" customFormat="1" ht="13.5">
      <c r="A59" s="14" t="s">
        <v>448</v>
      </c>
      <c r="B59" s="31">
        <v>2</v>
      </c>
      <c r="C59" s="21">
        <f>'単位入力'!H112</f>
        <v>0</v>
      </c>
      <c r="D59" s="67" t="b">
        <f t="shared" si="2"/>
        <v>0</v>
      </c>
      <c r="E59" s="69"/>
      <c r="F59" s="21">
        <f>'単位入力'!J112</f>
        <v>0</v>
      </c>
      <c r="G59" s="67" t="b">
        <f t="shared" si="4"/>
        <v>0</v>
      </c>
    </row>
    <row r="60" spans="1:7" s="6" customFormat="1" ht="13.5">
      <c r="A60" s="14" t="s">
        <v>458</v>
      </c>
      <c r="B60" s="31">
        <v>2</v>
      </c>
      <c r="C60" s="21">
        <f>'単位入力'!H113+'単位入力'!H114</f>
        <v>0</v>
      </c>
      <c r="D60" s="67" t="b">
        <f t="shared" si="2"/>
        <v>0</v>
      </c>
      <c r="E60" s="69"/>
      <c r="F60" s="21">
        <f>'単位入力'!J113+'単位入力'!J114</f>
        <v>0</v>
      </c>
      <c r="G60" s="67" t="b">
        <f t="shared" si="4"/>
        <v>0</v>
      </c>
    </row>
    <row r="61" spans="1:7" s="6" customFormat="1" ht="13.5">
      <c r="A61" s="14" t="s">
        <v>546</v>
      </c>
      <c r="B61" s="31">
        <v>2</v>
      </c>
      <c r="C61" s="21">
        <f>'単位入力'!H119</f>
        <v>0</v>
      </c>
      <c r="D61" s="67" t="b">
        <f t="shared" si="2"/>
        <v>0</v>
      </c>
      <c r="E61" s="69"/>
      <c r="F61" s="21">
        <f>'単位入力'!J119</f>
        <v>0</v>
      </c>
      <c r="G61" s="67" t="b">
        <f t="shared" si="4"/>
        <v>0</v>
      </c>
    </row>
    <row r="62" spans="1:7" s="6" customFormat="1" ht="13.5">
      <c r="A62" s="14" t="s">
        <v>450</v>
      </c>
      <c r="B62" s="31">
        <v>2</v>
      </c>
      <c r="C62" s="21">
        <f>'単位入力'!H122</f>
        <v>0</v>
      </c>
      <c r="D62" s="67" t="b">
        <f t="shared" si="2"/>
        <v>0</v>
      </c>
      <c r="E62" s="69"/>
      <c r="F62" s="21">
        <f>'単位入力'!J122</f>
        <v>0</v>
      </c>
      <c r="G62" s="67" t="b">
        <f t="shared" si="4"/>
        <v>0</v>
      </c>
    </row>
    <row r="63" spans="1:7" s="6" customFormat="1" ht="13.5">
      <c r="A63" s="14" t="s">
        <v>452</v>
      </c>
      <c r="B63" s="31">
        <v>2</v>
      </c>
      <c r="C63" s="21">
        <f>'単位入力'!H126</f>
        <v>0</v>
      </c>
      <c r="D63" s="67" t="b">
        <f t="shared" si="2"/>
        <v>0</v>
      </c>
      <c r="E63" s="69"/>
      <c r="F63" s="21">
        <f>'単位入力'!J126</f>
        <v>0</v>
      </c>
      <c r="G63" s="67" t="b">
        <f t="shared" si="4"/>
        <v>0</v>
      </c>
    </row>
    <row r="64" spans="1:7" s="6" customFormat="1" ht="13.5">
      <c r="A64" s="14" t="s">
        <v>547</v>
      </c>
      <c r="B64" s="31">
        <v>2</v>
      </c>
      <c r="C64" s="21">
        <f>'単位入力'!H132+'単位入力'!H133</f>
        <v>0</v>
      </c>
      <c r="D64" s="67" t="b">
        <f t="shared" si="2"/>
        <v>0</v>
      </c>
      <c r="E64" s="69"/>
      <c r="F64" s="21">
        <f>'単位入力'!J132+'単位入力'!J133</f>
        <v>0</v>
      </c>
      <c r="G64" s="67" t="b">
        <f t="shared" si="4"/>
        <v>0</v>
      </c>
    </row>
    <row r="65" spans="1:7" s="6" customFormat="1" ht="27">
      <c r="A65" s="14" t="s">
        <v>164</v>
      </c>
      <c r="B65" s="31">
        <v>2</v>
      </c>
      <c r="C65" s="21">
        <f>'単位入力'!H156+'単位入力'!H162</f>
        <v>0</v>
      </c>
      <c r="D65" s="67" t="b">
        <f t="shared" si="2"/>
        <v>0</v>
      </c>
      <c r="E65" s="69"/>
      <c r="F65" s="21">
        <f>'単位入力'!J156+'単位入力'!J162</f>
        <v>0</v>
      </c>
      <c r="G65" s="67" t="b">
        <f t="shared" si="4"/>
        <v>0</v>
      </c>
    </row>
    <row r="66" spans="1:7" s="6" customFormat="1" ht="13.5">
      <c r="A66" s="14" t="s">
        <v>456</v>
      </c>
      <c r="B66" s="31">
        <v>3</v>
      </c>
      <c r="C66" s="21">
        <f>'単位入力'!H157</f>
        <v>0</v>
      </c>
      <c r="D66" s="67" t="b">
        <f t="shared" si="2"/>
        <v>0</v>
      </c>
      <c r="E66" s="69"/>
      <c r="F66" s="21">
        <f>'単位入力'!J157</f>
        <v>0</v>
      </c>
      <c r="G66" s="67" t="b">
        <f t="shared" si="4"/>
        <v>0</v>
      </c>
    </row>
    <row r="67" spans="1:7" s="6" customFormat="1" ht="13.5">
      <c r="A67" s="14" t="s">
        <v>659</v>
      </c>
      <c r="B67" s="31">
        <v>3</v>
      </c>
      <c r="C67" s="21">
        <f>'単位入力'!H158</f>
        <v>0</v>
      </c>
      <c r="D67" s="67" t="b">
        <f t="shared" si="2"/>
        <v>0</v>
      </c>
      <c r="E67" s="69"/>
      <c r="F67" s="21">
        <f>'単位入力'!J158</f>
        <v>0</v>
      </c>
      <c r="G67" s="67" t="b">
        <f t="shared" si="4"/>
        <v>0</v>
      </c>
    </row>
    <row r="68" spans="1:7" s="6" customFormat="1" ht="13.5">
      <c r="A68" s="14" t="s">
        <v>8</v>
      </c>
      <c r="B68" s="31">
        <v>3</v>
      </c>
      <c r="C68" s="21">
        <f>'単位入力'!H159</f>
        <v>0</v>
      </c>
      <c r="D68" s="67" t="b">
        <f t="shared" si="2"/>
        <v>0</v>
      </c>
      <c r="E68" s="69"/>
      <c r="F68" s="21">
        <f>'単位入力'!J159</f>
        <v>0</v>
      </c>
      <c r="G68" s="67" t="b">
        <f t="shared" si="4"/>
        <v>0</v>
      </c>
    </row>
    <row r="69" spans="1:7" s="6" customFormat="1" ht="13.5">
      <c r="A69" s="14" t="s">
        <v>248</v>
      </c>
      <c r="B69" s="31">
        <v>3</v>
      </c>
      <c r="C69" s="21">
        <f>'単位入力'!H160</f>
        <v>0</v>
      </c>
      <c r="D69" s="67" t="b">
        <f t="shared" si="2"/>
        <v>0</v>
      </c>
      <c r="E69" s="69"/>
      <c r="F69" s="21">
        <f>'単位入力'!J160</f>
        <v>0</v>
      </c>
      <c r="G69" s="67" t="b">
        <f t="shared" si="4"/>
        <v>0</v>
      </c>
    </row>
    <row r="70" spans="1:7" s="6" customFormat="1" ht="13.5">
      <c r="A70" s="14" t="s">
        <v>258</v>
      </c>
      <c r="B70" s="31">
        <v>2</v>
      </c>
      <c r="C70" s="21">
        <f>'単位入力'!H161</f>
        <v>0</v>
      </c>
      <c r="D70" s="67" t="b">
        <f t="shared" si="2"/>
        <v>0</v>
      </c>
      <c r="E70" s="69"/>
      <c r="F70" s="21">
        <f>'単位入力'!J161</f>
        <v>0</v>
      </c>
      <c r="G70" s="67" t="b">
        <f t="shared" si="4"/>
        <v>0</v>
      </c>
    </row>
    <row r="71" spans="1:7" s="6" customFormat="1" ht="13.5">
      <c r="A71" s="14" t="s">
        <v>249</v>
      </c>
      <c r="B71" s="31">
        <v>2</v>
      </c>
      <c r="C71" s="21">
        <f>'単位入力'!H163</f>
        <v>0</v>
      </c>
      <c r="D71" s="67" t="b">
        <f t="shared" si="2"/>
        <v>0</v>
      </c>
      <c r="E71" s="69"/>
      <c r="F71" s="21">
        <f>'単位入力'!J163</f>
        <v>0</v>
      </c>
      <c r="G71" s="67" t="b">
        <f t="shared" si="4"/>
        <v>0</v>
      </c>
    </row>
    <row r="72" spans="1:7" s="6" customFormat="1" ht="13.5">
      <c r="A72" s="14" t="s">
        <v>259</v>
      </c>
      <c r="B72" s="31">
        <v>2</v>
      </c>
      <c r="C72" s="21">
        <f>'単位入力'!H164</f>
        <v>0</v>
      </c>
      <c r="D72" s="67" t="b">
        <f t="shared" si="2"/>
        <v>0</v>
      </c>
      <c r="E72" s="69"/>
      <c r="F72" s="21">
        <f>'単位入力'!J164</f>
        <v>0</v>
      </c>
      <c r="G72" s="67" t="b">
        <f t="shared" si="4"/>
        <v>0</v>
      </c>
    </row>
    <row r="73" spans="1:7" s="6" customFormat="1" ht="13.5">
      <c r="A73" s="14" t="s">
        <v>250</v>
      </c>
      <c r="B73" s="31">
        <v>4</v>
      </c>
      <c r="C73" s="21">
        <f>'単位入力'!H165</f>
        <v>0</v>
      </c>
      <c r="D73" s="67" t="b">
        <f t="shared" si="2"/>
        <v>0</v>
      </c>
      <c r="E73" s="69"/>
      <c r="F73" s="21">
        <f>'単位入力'!J165</f>
        <v>0</v>
      </c>
      <c r="G73" s="67" t="b">
        <f t="shared" si="4"/>
        <v>0</v>
      </c>
    </row>
    <row r="74" spans="1:7" s="6" customFormat="1" ht="13.5">
      <c r="A74" s="14" t="s">
        <v>260</v>
      </c>
      <c r="B74" s="31">
        <v>4</v>
      </c>
      <c r="C74" s="21">
        <f>'単位入力'!H166</f>
        <v>0</v>
      </c>
      <c r="D74" s="67" t="b">
        <f t="shared" si="2"/>
        <v>0</v>
      </c>
      <c r="E74" s="69"/>
      <c r="F74" s="21">
        <f>'単位入力'!J166</f>
        <v>0</v>
      </c>
      <c r="G74" s="67" t="b">
        <f t="shared" si="4"/>
        <v>0</v>
      </c>
    </row>
    <row r="75" spans="1:7" s="6" customFormat="1" ht="13.5">
      <c r="A75" s="8" t="s">
        <v>121</v>
      </c>
      <c r="B75" s="37"/>
      <c r="C75" s="17">
        <f>SUM('単位入力'!H168:H182)</f>
        <v>0</v>
      </c>
      <c r="D75" s="37"/>
      <c r="E75" s="69"/>
      <c r="F75" s="17">
        <f>SUM('単位入力'!J168:J182)</f>
        <v>0</v>
      </c>
      <c r="G75" s="37"/>
    </row>
    <row r="76" spans="1:7" ht="13.5">
      <c r="A76" s="14" t="s">
        <v>548</v>
      </c>
      <c r="B76" s="67">
        <v>2</v>
      </c>
      <c r="C76" s="21">
        <f>'単位入力'!H168</f>
        <v>0</v>
      </c>
      <c r="D76" s="67" t="b">
        <f>IF(C76&gt;=B76,TRUE,FALSE)</f>
        <v>0</v>
      </c>
      <c r="F76" s="21">
        <f>'単位入力'!J168</f>
        <v>0</v>
      </c>
      <c r="G76" s="67" t="b">
        <f>IF(F76&gt;=B76,TRUE,FALSE)</f>
        <v>0</v>
      </c>
    </row>
    <row r="77" spans="1:7" s="6" customFormat="1" ht="13.5">
      <c r="A77" s="8" t="s">
        <v>124</v>
      </c>
      <c r="B77" s="37"/>
      <c r="C77" s="17">
        <f>SUM('単位入力'!H184:H189)</f>
        <v>0</v>
      </c>
      <c r="D77" s="37"/>
      <c r="E77" s="69"/>
      <c r="F77" s="17">
        <f>SUM('単位入力'!J184:J189)</f>
        <v>0</v>
      </c>
      <c r="G77" s="37"/>
    </row>
    <row r="78" spans="1:7" s="6" customFormat="1" ht="13.5">
      <c r="A78" s="18" t="s">
        <v>10</v>
      </c>
      <c r="B78" s="37"/>
      <c r="C78" s="17"/>
      <c r="D78" s="37"/>
      <c r="E78" s="69"/>
      <c r="F78" s="17"/>
      <c r="G78" s="37"/>
    </row>
  </sheetData>
  <sheetProtection sheet="1" selectLockedCells="1"/>
  <conditionalFormatting sqref="D3:D13 D17:D52 D54:D78">
    <cfRule type="cellIs" priority="3" dxfId="24" operator="equal" stopIfTrue="1">
      <formula>FALSE</formula>
    </cfRule>
  </conditionalFormatting>
  <conditionalFormatting sqref="E3:E13">
    <cfRule type="cellIs" priority="4" dxfId="24" operator="equal" stopIfTrue="1">
      <formula>"×"</formula>
    </cfRule>
  </conditionalFormatting>
  <conditionalFormatting sqref="G17:G52 G54:G78">
    <cfRule type="cellIs" priority="5" dxfId="24" operator="equal" stopIfTrue="1">
      <formula>FALSE</formula>
    </cfRule>
  </conditionalFormatting>
  <conditionalFormatting sqref="G3:G13">
    <cfRule type="cellIs" priority="6" dxfId="24" operator="equal" stopIfTrue="1">
      <formula>FALSE</formula>
    </cfRule>
  </conditionalFormatting>
  <conditionalFormatting sqref="H3:H13">
    <cfRule type="cellIs" priority="7" dxfId="24" operator="equal" stopIfTrue="1">
      <formula>"×"</formula>
    </cfRule>
  </conditionalFormatting>
  <conditionalFormatting sqref="D53">
    <cfRule type="cellIs" priority="1" dxfId="24" operator="equal" stopIfTrue="1">
      <formula>FALSE</formula>
    </cfRule>
  </conditionalFormatting>
  <conditionalFormatting sqref="G53">
    <cfRule type="cellIs" priority="2" dxfId="24" operator="equal" stopIfTrue="1">
      <formula>FALSE</formula>
    </cfRule>
  </conditionalFormatting>
  <printOptions horizontalCentered="1"/>
  <pageMargins left="0.7874015748031497" right="0.7874015748031497" top="0.7874015748031497" bottom="0.3937007874015748" header="0.5118110236220472" footer="0.5118110236220472"/>
  <pageSetup horizontalDpi="300" verticalDpi="300" orientation="portrait" paperSize="9" scale="75"/>
  <headerFooter alignWithMargins="0">
    <oddFooter>&amp;R2006年度　明治大学理工学部機械工学科</oddFooter>
  </headerFooter>
  <drawing r:id="rId1"/>
</worksheet>
</file>

<file path=xl/worksheets/sheet7.xml><?xml version="1.0" encoding="utf-8"?>
<worksheet xmlns="http://schemas.openxmlformats.org/spreadsheetml/2006/main" xmlns:r="http://schemas.openxmlformats.org/officeDocument/2006/relationships">
  <dimension ref="A1:H37"/>
  <sheetViews>
    <sheetView showGridLines="0" showZeros="0" showOutlineSymbols="0" zoomScalePageLayoutView="0" workbookViewId="0" topLeftCell="A1">
      <pane ySplit="13" topLeftCell="A14" activePane="bottomLeft" state="frozen"/>
      <selection pane="topLeft" activeCell="G5" sqref="G5"/>
      <selection pane="bottomLeft" activeCell="A1" sqref="A1"/>
    </sheetView>
  </sheetViews>
  <sheetFormatPr defaultColWidth="13.00390625" defaultRowHeight="13.5"/>
  <cols>
    <col min="1" max="1" width="15.125" style="26" customWidth="1"/>
    <col min="2" max="2" width="22.125" style="26" customWidth="1"/>
    <col min="3" max="3" width="9.125" style="26" customWidth="1"/>
    <col min="4" max="4" width="13.00390625" style="26" customWidth="1"/>
    <col min="5" max="5" width="13.00390625" style="64" customWidth="1"/>
    <col min="6" max="16384" width="13.00390625" style="26" customWidth="1"/>
  </cols>
  <sheetData>
    <row r="1" ht="14.25" thickBot="1">
      <c r="A1" s="95" t="s">
        <v>283</v>
      </c>
    </row>
    <row r="2" spans="1:7" ht="13.5">
      <c r="A2" s="275"/>
      <c r="B2" s="275"/>
      <c r="C2" s="67" t="s">
        <v>140</v>
      </c>
      <c r="D2" s="74" t="s">
        <v>283</v>
      </c>
      <c r="E2" s="84" t="s">
        <v>141</v>
      </c>
      <c r="F2" s="74" t="s">
        <v>568</v>
      </c>
      <c r="G2" s="84" t="s">
        <v>141</v>
      </c>
    </row>
    <row r="3" spans="1:7" ht="13.5">
      <c r="A3" s="275" t="s">
        <v>136</v>
      </c>
      <c r="B3" s="275"/>
      <c r="C3" s="67">
        <v>250</v>
      </c>
      <c r="D3" s="74">
        <f>SUMPRODUCT(INT('単位入力'!$G$5:$G$190/2),'単位入力'!N$5:N$190)</f>
        <v>0</v>
      </c>
      <c r="E3" s="85" t="str">
        <f aca="true" t="shared" si="0" ref="E3:E8">IF(D3&gt;=C3,"○","×")</f>
        <v>×</v>
      </c>
      <c r="F3" s="74">
        <f>D3+SUMPRODUCT(MOD('単位入力'!$G$5:$G$190,2),'単位入力'!N$5:N$190)</f>
        <v>0</v>
      </c>
      <c r="G3" s="85" t="str">
        <f aca="true" t="shared" si="1" ref="G3:G8">IF(F3&gt;=C3,"○","×")</f>
        <v>×</v>
      </c>
    </row>
    <row r="4" spans="1:7" ht="13.5">
      <c r="A4" s="275" t="s">
        <v>137</v>
      </c>
      <c r="B4" s="275"/>
      <c r="C4" s="67">
        <v>250</v>
      </c>
      <c r="D4" s="74">
        <f>SUMPRODUCT(INT('単位入力'!$G$5:$G$190/2),'単位入力'!O$5:O$190)+SUMPRODUCT(INT('単位入力'!$G$5:$G$190/2),'単位入力'!P$5:P$190)</f>
        <v>0</v>
      </c>
      <c r="E4" s="85" t="str">
        <f t="shared" si="0"/>
        <v>×</v>
      </c>
      <c r="F4" s="74">
        <f>D4+SUMPRODUCT(MOD('単位入力'!$G$5:$G$190,2),'単位入力'!O$5:O$190)+SUMPRODUCT(MOD('単位入力'!$G$5:$G$190,2),'単位入力'!P$5:P$190)</f>
        <v>0</v>
      </c>
      <c r="G4" s="85" t="str">
        <f t="shared" si="1"/>
        <v>×</v>
      </c>
    </row>
    <row r="5" spans="1:7" ht="13.5">
      <c r="A5" s="277" t="s">
        <v>200</v>
      </c>
      <c r="B5" s="67" t="s">
        <v>283</v>
      </c>
      <c r="C5" s="67">
        <v>900</v>
      </c>
      <c r="D5" s="74">
        <f>SUMPRODUCT(INT('単位入力'!$G$5:$G$190/2),'単位入力'!P$5:P$190)+SUMPRODUCT(INT('単位入力'!$G$5:$G$190/2),'単位入力'!Q$5:Q$190)+SUMPRODUCT(INT('単位入力'!$G$5:$G$190/2),'単位入力'!R$5:R$190)</f>
        <v>0</v>
      </c>
      <c r="E5" s="85" t="str">
        <f t="shared" si="0"/>
        <v>×</v>
      </c>
      <c r="F5" s="74">
        <f>D5+SUMPRODUCT(MOD('単位入力'!$G$5:$G$190,2),'単位入力'!R$5:R$190)+SUMPRODUCT(MOD('単位入力'!$G$5:$G$190,2),'単位入力'!S$5:S$190)+SUMPRODUCT(MOD('単位入力'!$G$5:$G$190,2),'単位入力'!T$5:T$190)</f>
        <v>0</v>
      </c>
      <c r="G5" s="85" t="str">
        <f t="shared" si="1"/>
        <v>×</v>
      </c>
    </row>
    <row r="6" spans="1:7" ht="13.5">
      <c r="A6" s="277"/>
      <c r="B6" s="67" t="s">
        <v>320</v>
      </c>
      <c r="C6" s="67">
        <v>300</v>
      </c>
      <c r="D6" s="74">
        <f>SUMPRODUCT(INT('単位入力'!$G$5:$G$190/2),'単位入力'!R$5:R$190)</f>
        <v>0</v>
      </c>
      <c r="E6" s="85" t="str">
        <f t="shared" si="0"/>
        <v>×</v>
      </c>
      <c r="F6" s="74">
        <f>D6+SUMPRODUCT(MOD('単位入力'!$G$5:$G$190,2),'単位入力'!T$5:T$190)</f>
        <v>0</v>
      </c>
      <c r="G6" s="85" t="str">
        <f t="shared" si="1"/>
        <v>×</v>
      </c>
    </row>
    <row r="7" spans="1:7" ht="14.25" thickBot="1">
      <c r="A7" s="278"/>
      <c r="B7" s="86" t="s">
        <v>138</v>
      </c>
      <c r="C7" s="86">
        <v>210</v>
      </c>
      <c r="D7" s="87">
        <f>SUM(D14:D34)</f>
        <v>0</v>
      </c>
      <c r="E7" s="88" t="str">
        <f t="shared" si="0"/>
        <v>×</v>
      </c>
      <c r="F7" s="87">
        <f>SUM(F14:F34)</f>
        <v>0</v>
      </c>
      <c r="G7" s="88" t="str">
        <f t="shared" si="1"/>
        <v>×</v>
      </c>
    </row>
    <row r="8" spans="1:7" ht="15" thickBot="1" thickTop="1">
      <c r="A8" s="276" t="s">
        <v>139</v>
      </c>
      <c r="B8" s="276"/>
      <c r="C8" s="66">
        <v>1800</v>
      </c>
      <c r="D8" s="89">
        <f>SUMPRODUCT(INT('単位入力'!$G$5:$G$190/2),'単位入力'!F$5:F$190)</f>
        <v>0</v>
      </c>
      <c r="E8" s="90" t="str">
        <f t="shared" si="0"/>
        <v>×</v>
      </c>
      <c r="F8" s="89">
        <f>D8+SUMPRODUCT(MOD('単位入力'!$G$5:$G$190,2),'単位入力'!F$5:F$190)</f>
        <v>0</v>
      </c>
      <c r="G8" s="90" t="str">
        <f t="shared" si="1"/>
        <v>×</v>
      </c>
    </row>
    <row r="9" ht="14.25" thickBot="1">
      <c r="G9" s="64"/>
    </row>
    <row r="10" spans="1:7" ht="27.75" customHeight="1" thickBot="1">
      <c r="A10" s="271" t="s">
        <v>172</v>
      </c>
      <c r="B10" s="272"/>
      <c r="C10" s="67">
        <v>12</v>
      </c>
      <c r="D10" s="74">
        <f>COUNTIF(D14:D34,"&gt;=6")</f>
        <v>0</v>
      </c>
      <c r="E10" s="96" t="str">
        <f>IF(D10&gt;=C10,"○","×")</f>
        <v>×</v>
      </c>
      <c r="F10" s="74">
        <f>COUNTIF(F14:F34,"&gt;=6")</f>
        <v>0</v>
      </c>
      <c r="G10" s="96" t="str">
        <f>IF(F10&gt;=C10,"○","×")</f>
        <v>×</v>
      </c>
    </row>
    <row r="11" ht="13.5">
      <c r="G11" s="39"/>
    </row>
    <row r="12" spans="1:7" ht="13.5">
      <c r="A12" s="95" t="s">
        <v>321</v>
      </c>
      <c r="G12" s="39"/>
    </row>
    <row r="13" spans="1:7" ht="13.5">
      <c r="A13" s="67" t="s">
        <v>179</v>
      </c>
      <c r="B13" s="273" t="s">
        <v>138</v>
      </c>
      <c r="C13" s="274"/>
      <c r="D13" s="67" t="s">
        <v>283</v>
      </c>
      <c r="E13" s="167"/>
      <c r="F13" s="67" t="s">
        <v>283</v>
      </c>
      <c r="G13" s="39"/>
    </row>
    <row r="14" spans="1:8" ht="13.5">
      <c r="A14" s="91" t="s">
        <v>18</v>
      </c>
      <c r="B14" s="269" t="s">
        <v>322</v>
      </c>
      <c r="C14" s="270"/>
      <c r="D14" s="67">
        <f>SUMPRODUCT(INT('単位入力'!$G$5:$G$190/2),'単位入力'!AJ$5:AJ$190)</f>
        <v>0</v>
      </c>
      <c r="E14" s="166"/>
      <c r="F14" s="67">
        <f>D14+SUMPRODUCT(MOD('単位入力'!$G$5:$G$190,2),'単位入力'!AJ$5:AJ$190)</f>
        <v>0</v>
      </c>
      <c r="G14" s="92"/>
      <c r="H14" s="93"/>
    </row>
    <row r="15" spans="1:8" ht="13.5">
      <c r="A15" s="91"/>
      <c r="B15" s="269" t="s">
        <v>323</v>
      </c>
      <c r="C15" s="270"/>
      <c r="D15" s="67">
        <f>SUMPRODUCT(INT('単位入力'!$G$5:$G$190/2),'単位入力'!AK$5:AK$190)</f>
        <v>0</v>
      </c>
      <c r="E15" s="166"/>
      <c r="F15" s="67">
        <f>D15+SUMPRODUCT(MOD('単位入力'!$G$5:$G$190,2),'単位入力'!AK$5:AK$190)</f>
        <v>0</v>
      </c>
      <c r="G15" s="92"/>
      <c r="H15" s="93"/>
    </row>
    <row r="16" spans="1:8" ht="13.5">
      <c r="A16" s="91"/>
      <c r="B16" s="269" t="s">
        <v>324</v>
      </c>
      <c r="C16" s="270"/>
      <c r="D16" s="67">
        <f>SUMPRODUCT(INT('単位入力'!$G$5:$G$190/2),'単位入力'!AL$5:AL$190)</f>
        <v>0</v>
      </c>
      <c r="E16" s="166"/>
      <c r="F16" s="67">
        <f>D16+SUMPRODUCT(MOD('単位入力'!$G$5:$G$190,2),'単位入力'!AL$5:AL$190)</f>
        <v>0</v>
      </c>
      <c r="G16" s="92"/>
      <c r="H16" s="93"/>
    </row>
    <row r="17" spans="1:8" ht="13.5">
      <c r="A17" s="91"/>
      <c r="B17" s="269" t="s">
        <v>325</v>
      </c>
      <c r="C17" s="270"/>
      <c r="D17" s="67">
        <f>SUMPRODUCT(INT('単位入力'!$G$5:$G$190/2),'単位入力'!AM$5:AM$190)</f>
        <v>0</v>
      </c>
      <c r="E17" s="166"/>
      <c r="F17" s="67">
        <f>D17+SUMPRODUCT(MOD('単位入力'!$G$5:$G$190,2),'単位入力'!AM$5:AM$190)</f>
        <v>0</v>
      </c>
      <c r="G17" s="92"/>
      <c r="H17" s="93"/>
    </row>
    <row r="18" spans="1:8" ht="13.5">
      <c r="A18" s="91" t="s">
        <v>19</v>
      </c>
      <c r="B18" s="269" t="s">
        <v>326</v>
      </c>
      <c r="C18" s="270"/>
      <c r="D18" s="67">
        <f>SUMPRODUCT(INT('単位入力'!$G$5:$G$190/2),'単位入力'!AN$5:AN$190)</f>
        <v>0</v>
      </c>
      <c r="E18" s="166"/>
      <c r="F18" s="67">
        <f>D18+SUMPRODUCT(MOD('単位入力'!$G$5:$G$190,2),'単位入力'!AN$5:AN$190)</f>
        <v>0</v>
      </c>
      <c r="G18" s="94"/>
      <c r="H18" s="93"/>
    </row>
    <row r="19" spans="1:8" ht="13.5">
      <c r="A19" s="91"/>
      <c r="B19" s="269" t="s">
        <v>327</v>
      </c>
      <c r="C19" s="270"/>
      <c r="D19" s="67">
        <f>SUMPRODUCT(INT('単位入力'!$G$5:$G$190/2),'単位入力'!AO$5:AO$190)</f>
        <v>0</v>
      </c>
      <c r="E19" s="166"/>
      <c r="F19" s="67">
        <f>D19+SUMPRODUCT(MOD('単位入力'!$G$5:$G$190,2),'単位入力'!AO$5:AO$190)</f>
        <v>0</v>
      </c>
      <c r="G19" s="94"/>
      <c r="H19" s="93"/>
    </row>
    <row r="20" spans="1:8" ht="13.5">
      <c r="A20" s="91"/>
      <c r="B20" s="269" t="s">
        <v>328</v>
      </c>
      <c r="C20" s="270"/>
      <c r="D20" s="67">
        <f>SUMPRODUCT(INT('単位入力'!$G$5:$G$190/2),'単位入力'!AP$5:AP$190)</f>
        <v>0</v>
      </c>
      <c r="E20" s="166"/>
      <c r="F20" s="67">
        <f>D20+SUMPRODUCT(MOD('単位入力'!$G$5:$G$190,2),'単位入力'!AP$5:AP$190)</f>
        <v>0</v>
      </c>
      <c r="G20" s="94"/>
      <c r="H20" s="93"/>
    </row>
    <row r="21" spans="1:8" ht="13.5">
      <c r="A21" s="91"/>
      <c r="B21" s="269" t="s">
        <v>329</v>
      </c>
      <c r="C21" s="270"/>
      <c r="D21" s="67">
        <f>SUMPRODUCT(INT('単位入力'!$G$5:$G$190/2),'単位入力'!AQ$5:AQ$190)</f>
        <v>0</v>
      </c>
      <c r="E21" s="166"/>
      <c r="F21" s="67">
        <f>D21+SUMPRODUCT(MOD('単位入力'!$G$5:$G$190,2),'単位入力'!AQ$5:AQ$190)</f>
        <v>0</v>
      </c>
      <c r="G21" s="92"/>
      <c r="H21" s="93"/>
    </row>
    <row r="22" spans="1:8" ht="13.5">
      <c r="A22" s="91" t="s">
        <v>20</v>
      </c>
      <c r="B22" s="269" t="s">
        <v>330</v>
      </c>
      <c r="C22" s="270"/>
      <c r="D22" s="67">
        <f>SUMPRODUCT(INT('単位入力'!$G$5:$G$190/2),'単位入力'!AR$5:AR$190)</f>
        <v>0</v>
      </c>
      <c r="E22" s="166"/>
      <c r="F22" s="67">
        <f>D22+SUMPRODUCT(MOD('単位入力'!$G$5:$G$190,2),'単位入力'!AR$5:AR$190)</f>
        <v>0</v>
      </c>
      <c r="G22" s="92"/>
      <c r="H22" s="279"/>
    </row>
    <row r="23" spans="1:8" ht="13.5">
      <c r="A23" s="91"/>
      <c r="B23" s="269" t="s">
        <v>331</v>
      </c>
      <c r="C23" s="270"/>
      <c r="D23" s="67">
        <f>SUMPRODUCT(INT('単位入力'!$G$5:$G$190/2),'単位入力'!AS$5:AS$190)</f>
        <v>0</v>
      </c>
      <c r="E23" s="166"/>
      <c r="F23" s="67">
        <f>D23+SUMPRODUCT(MOD('単位入力'!$G$5:$G$190,2),'単位入力'!AS$5:AS$190)</f>
        <v>0</v>
      </c>
      <c r="G23" s="92"/>
      <c r="H23" s="279"/>
    </row>
    <row r="24" spans="1:8" ht="13.5">
      <c r="A24" s="91"/>
      <c r="B24" s="269" t="s">
        <v>173</v>
      </c>
      <c r="C24" s="270"/>
      <c r="D24" s="67">
        <f>SUMPRODUCT(INT('単位入力'!$G$5:$G$190/2),'単位入力'!AT$5:AT$190)</f>
        <v>0</v>
      </c>
      <c r="E24" s="166"/>
      <c r="F24" s="67">
        <f>D24+SUMPRODUCT(MOD('単位入力'!$G$5:$G$190,2),'単位入力'!AT$5:AT$190)</f>
        <v>0</v>
      </c>
      <c r="G24" s="92"/>
      <c r="H24" s="279"/>
    </row>
    <row r="25" spans="1:8" ht="13.5">
      <c r="A25" s="91"/>
      <c r="B25" s="269" t="s">
        <v>332</v>
      </c>
      <c r="C25" s="270"/>
      <c r="D25" s="67">
        <f>SUMPRODUCT(INT('単位入力'!$G$5:$G$190/2),'単位入力'!AU$5:AU$190)</f>
        <v>0</v>
      </c>
      <c r="E25" s="166"/>
      <c r="F25" s="67">
        <f>D25+SUMPRODUCT(MOD('単位入力'!$G$5:$G$190,2),'単位入力'!AU$5:AU$190)</f>
        <v>0</v>
      </c>
      <c r="G25" s="92"/>
      <c r="H25" s="93"/>
    </row>
    <row r="26" spans="1:8" ht="13.5">
      <c r="A26" s="91"/>
      <c r="B26" s="269" t="s">
        <v>168</v>
      </c>
      <c r="C26" s="270"/>
      <c r="D26" s="67">
        <f>SUMPRODUCT(INT('単位入力'!$G$5:$G$190/2),'単位入力'!AV$5:AV$190)</f>
        <v>0</v>
      </c>
      <c r="E26" s="166"/>
      <c r="F26" s="67">
        <f>D26+SUMPRODUCT(MOD('単位入力'!$G$5:$G$190,2),'単位入力'!AV$5:AV$190)</f>
        <v>0</v>
      </c>
      <c r="G26" s="92"/>
      <c r="H26" s="93"/>
    </row>
    <row r="27" spans="1:8" ht="13.5">
      <c r="A27" s="91" t="s">
        <v>21</v>
      </c>
      <c r="B27" s="269" t="s">
        <v>333</v>
      </c>
      <c r="C27" s="270"/>
      <c r="D27" s="67">
        <f>SUMPRODUCT(INT('単位入力'!$G$5:$G$190/2),'単位入力'!AW$5:AW$190)</f>
        <v>0</v>
      </c>
      <c r="E27" s="166"/>
      <c r="F27" s="67">
        <f>D27+SUMPRODUCT(MOD('単位入力'!$G$5:$G$190,2),'単位入力'!AW$5:AW$190)</f>
        <v>0</v>
      </c>
      <c r="G27" s="92"/>
      <c r="H27" s="93"/>
    </row>
    <row r="28" spans="1:8" ht="13.5">
      <c r="A28" s="91"/>
      <c r="B28" s="269" t="s">
        <v>334</v>
      </c>
      <c r="C28" s="270"/>
      <c r="D28" s="67">
        <f>SUMPRODUCT(INT('単位入力'!$G$5:$G$190/2),'単位入力'!AX$5:AX$190)</f>
        <v>0</v>
      </c>
      <c r="E28" s="166"/>
      <c r="F28" s="67">
        <f>D28+SUMPRODUCT(MOD('単位入力'!$G$5:$G$190,2),'単位入力'!AX$5:AX$190)</f>
        <v>0</v>
      </c>
      <c r="G28" s="92"/>
      <c r="H28" s="93"/>
    </row>
    <row r="29" spans="1:8" ht="13.5">
      <c r="A29" s="91"/>
      <c r="B29" s="269" t="s">
        <v>335</v>
      </c>
      <c r="C29" s="270"/>
      <c r="D29" s="67">
        <f>SUMPRODUCT(INT('単位入力'!$G$5:$G$190/2),'単位入力'!AY$5:AY$190)</f>
        <v>0</v>
      </c>
      <c r="E29" s="166"/>
      <c r="F29" s="67">
        <f>D29+SUMPRODUCT(MOD('単位入力'!$G$5:$G$190,2),'単位入力'!AY$5:AY$190)</f>
        <v>0</v>
      </c>
      <c r="G29" s="92"/>
      <c r="H29" s="93"/>
    </row>
    <row r="30" spans="1:8" ht="13.5">
      <c r="A30" s="91"/>
      <c r="B30" s="269" t="s">
        <v>336</v>
      </c>
      <c r="C30" s="270"/>
      <c r="D30" s="67">
        <f>SUMPRODUCT(INT('単位入力'!$G$5:$G$190/2),'単位入力'!AZ$5:AZ$190)</f>
        <v>0</v>
      </c>
      <c r="E30" s="166"/>
      <c r="F30" s="67">
        <f>D30+SUMPRODUCT(MOD('単位入力'!$G$5:$G$190,2),'単位入力'!AZ$5:AZ$190)</f>
        <v>0</v>
      </c>
      <c r="G30" s="92"/>
      <c r="H30" s="93"/>
    </row>
    <row r="31" spans="1:8" ht="13.5">
      <c r="A31" s="91" t="s">
        <v>22</v>
      </c>
      <c r="B31" s="269" t="s">
        <v>178</v>
      </c>
      <c r="C31" s="270"/>
      <c r="D31" s="67">
        <f>SUMPRODUCT(INT('単位入力'!$G$5:$G$190/2),'単位入力'!BA$5:BA$190)</f>
        <v>0</v>
      </c>
      <c r="E31" s="166"/>
      <c r="F31" s="67">
        <f>D31+SUMPRODUCT(MOD('単位入力'!$G$5:$G$190,2),'単位入力'!BA$5:BA$190)</f>
        <v>0</v>
      </c>
      <c r="G31" s="92"/>
      <c r="H31" s="93"/>
    </row>
    <row r="32" spans="1:8" ht="13.5">
      <c r="A32" s="91"/>
      <c r="B32" s="269" t="s">
        <v>169</v>
      </c>
      <c r="C32" s="270"/>
      <c r="D32" s="67">
        <f>SUMPRODUCT(INT('単位入力'!$G$5:$G$190/2),'単位入力'!BB$5:BB$190)</f>
        <v>0</v>
      </c>
      <c r="E32" s="166"/>
      <c r="F32" s="67">
        <f>D32+SUMPRODUCT(MOD('単位入力'!$G$5:$G$190,2),'単位入力'!BB$5:BB$190)</f>
        <v>0</v>
      </c>
      <c r="G32" s="92"/>
      <c r="H32" s="93"/>
    </row>
    <row r="33" spans="1:8" ht="13.5">
      <c r="A33" s="91"/>
      <c r="B33" s="269" t="s">
        <v>170</v>
      </c>
      <c r="C33" s="270"/>
      <c r="D33" s="67">
        <f>SUMPRODUCT(INT('単位入力'!$G$5:$G$190/2),'単位入力'!BC$5:BC$190)</f>
        <v>0</v>
      </c>
      <c r="E33" s="166"/>
      <c r="F33" s="67">
        <f>D33+SUMPRODUCT(MOD('単位入力'!$G$5:$G$190,2),'単位入力'!BC$5:BC$190)</f>
        <v>0</v>
      </c>
      <c r="G33" s="92"/>
      <c r="H33" s="93"/>
    </row>
    <row r="34" spans="1:8" ht="13.5">
      <c r="A34" s="91"/>
      <c r="B34" s="269" t="s">
        <v>171</v>
      </c>
      <c r="C34" s="270"/>
      <c r="D34" s="67">
        <f>SUMPRODUCT(INT('単位入力'!$G$5:$G$190/2),'単位入力'!BD$5:BD$190)</f>
        <v>0</v>
      </c>
      <c r="E34" s="166"/>
      <c r="F34" s="67">
        <f>D34+SUMPRODUCT(MOD('単位入力'!$G$5:$G$190,2),'単位入力'!BD$5:BD$190)</f>
        <v>0</v>
      </c>
      <c r="G34" s="92"/>
      <c r="H34" s="93"/>
    </row>
    <row r="35" spans="7:8" ht="13.5">
      <c r="G35" s="25"/>
      <c r="H35" s="93"/>
    </row>
    <row r="36" ht="13.5">
      <c r="G36" s="39"/>
    </row>
    <row r="37" ht="13.5">
      <c r="G37" s="39"/>
    </row>
  </sheetData>
  <sheetProtection sheet="1" selectLockedCells="1"/>
  <mergeCells count="29">
    <mergeCell ref="B28:C28"/>
    <mergeCell ref="B29:C29"/>
    <mergeCell ref="B34:C34"/>
    <mergeCell ref="B30:C30"/>
    <mergeCell ref="B31:C31"/>
    <mergeCell ref="B32:C32"/>
    <mergeCell ref="B33:C33"/>
    <mergeCell ref="H22:H24"/>
    <mergeCell ref="B25:C25"/>
    <mergeCell ref="B26:C26"/>
    <mergeCell ref="B27:C27"/>
    <mergeCell ref="B20:C20"/>
    <mergeCell ref="B21:C21"/>
    <mergeCell ref="B22:C22"/>
    <mergeCell ref="B23:C23"/>
    <mergeCell ref="B24:C24"/>
    <mergeCell ref="A2:B2"/>
    <mergeCell ref="A3:B3"/>
    <mergeCell ref="A4:B4"/>
    <mergeCell ref="A8:B8"/>
    <mergeCell ref="A5:A7"/>
    <mergeCell ref="B14:C14"/>
    <mergeCell ref="B16:C16"/>
    <mergeCell ref="B17:C17"/>
    <mergeCell ref="B18:C18"/>
    <mergeCell ref="B19:C19"/>
    <mergeCell ref="A10:B10"/>
    <mergeCell ref="B13:C13"/>
    <mergeCell ref="B15:C15"/>
  </mergeCells>
  <conditionalFormatting sqref="E3:E8 E10 G3:G8 G10">
    <cfRule type="cellIs" priority="1" dxfId="24" operator="equal" stopIfTrue="1">
      <formula>"×"</formula>
    </cfRule>
  </conditionalFormatting>
  <conditionalFormatting sqref="D14:D34 F14:F34">
    <cfRule type="cellIs" priority="2" dxfId="1" operator="greaterThanOrEqual" stopIfTrue="1">
      <formula>6</formula>
    </cfRule>
  </conditionalFormatting>
  <printOptions/>
  <pageMargins left="0.787" right="0.787" top="0.984" bottom="0.984" header="0.512" footer="0.512"/>
  <pageSetup horizontalDpi="300" verticalDpi="300" orientation="portrait" paperSize="9"/>
  <headerFooter alignWithMargins="0">
    <oddFooter>&amp;R2006年度　明治大学理工学部機械工学科</oddFooter>
  </headerFooter>
</worksheet>
</file>

<file path=xl/worksheets/sheet8.xml><?xml version="1.0" encoding="utf-8"?>
<worksheet xmlns="http://schemas.openxmlformats.org/spreadsheetml/2006/main" xmlns:r="http://schemas.openxmlformats.org/officeDocument/2006/relationships">
  <dimension ref="A1:Q222"/>
  <sheetViews>
    <sheetView showGridLines="0" showZeros="0" showOutlineSymbols="0" zoomScalePageLayoutView="0" workbookViewId="0" topLeftCell="A1">
      <pane ySplit="22" topLeftCell="A23" activePane="bottomLeft" state="frozen"/>
      <selection pane="topLeft" activeCell="G5" sqref="G5"/>
      <selection pane="bottomLeft" activeCell="Q123" sqref="Q123 Q137 Q140 Q144 Q117:Q118 Q150:Q151 Q128:Q132"/>
    </sheetView>
  </sheetViews>
  <sheetFormatPr defaultColWidth="13.00390625" defaultRowHeight="13.5"/>
  <cols>
    <col min="1" max="1" width="3.125" style="24" customWidth="1"/>
    <col min="2" max="2" width="17.625" style="52" customWidth="1"/>
    <col min="3" max="3" width="2.50390625" style="52" hidden="1" customWidth="1"/>
    <col min="4" max="4" width="17.625" style="52" customWidth="1"/>
    <col min="5" max="5" width="2.50390625" style="52" hidden="1" customWidth="1"/>
    <col min="6" max="6" width="17.625" style="52" customWidth="1"/>
    <col min="7" max="7" width="2.50390625" style="52" hidden="1" customWidth="1"/>
    <col min="8" max="8" width="17.625" style="52" customWidth="1"/>
    <col min="9" max="9" width="2.50390625" style="193" hidden="1" customWidth="1"/>
    <col min="10" max="10" width="8.50390625" style="24" bestFit="1" customWidth="1"/>
    <col min="11" max="11" width="8.50390625" style="24" customWidth="1"/>
    <col min="12" max="13" width="9.00390625" style="199" hidden="1" customWidth="1"/>
    <col min="14" max="14" width="29.625" style="199" hidden="1" customWidth="1"/>
    <col min="15" max="15" width="2.50390625" style="199" hidden="1" customWidth="1"/>
    <col min="16" max="17" width="3.50390625" style="199" hidden="1" customWidth="1"/>
    <col min="18" max="16384" width="13.00390625" style="24" customWidth="1"/>
  </cols>
  <sheetData>
    <row r="1" spans="1:2" ht="14.25" thickBot="1">
      <c r="A1" s="280" t="s">
        <v>185</v>
      </c>
      <c r="B1" s="281"/>
    </row>
    <row r="2" spans="1:11" ht="14.25" thickBot="1">
      <c r="A2" s="98"/>
      <c r="J2" s="181" t="s">
        <v>187</v>
      </c>
      <c r="K2" s="181" t="s">
        <v>187</v>
      </c>
    </row>
    <row r="3" spans="1:11" ht="13.5">
      <c r="A3" s="125" t="s">
        <v>373</v>
      </c>
      <c r="B3" s="126" t="s">
        <v>374</v>
      </c>
      <c r="C3" s="127"/>
      <c r="D3" s="127"/>
      <c r="E3" s="127"/>
      <c r="F3" s="127"/>
      <c r="G3" s="127"/>
      <c r="H3" s="127"/>
      <c r="I3" s="194"/>
      <c r="J3" s="141">
        <f>J23</f>
        <v>0</v>
      </c>
      <c r="K3" s="141">
        <f>K23</f>
        <v>0</v>
      </c>
    </row>
    <row r="4" spans="1:11" ht="13.5">
      <c r="A4" s="128" t="s">
        <v>174</v>
      </c>
      <c r="B4" s="24" t="s">
        <v>375</v>
      </c>
      <c r="J4" s="142">
        <f>J27</f>
        <v>0</v>
      </c>
      <c r="K4" s="142">
        <f>K27</f>
        <v>0</v>
      </c>
    </row>
    <row r="5" spans="1:11" ht="13.5">
      <c r="A5" s="128" t="s">
        <v>175</v>
      </c>
      <c r="B5" s="24" t="s">
        <v>376</v>
      </c>
      <c r="J5" s="142">
        <f>J31</f>
        <v>0</v>
      </c>
      <c r="K5" s="142">
        <f>K31</f>
        <v>0</v>
      </c>
    </row>
    <row r="6" spans="1:11" ht="13.5">
      <c r="A6" s="128" t="s">
        <v>176</v>
      </c>
      <c r="B6" s="24" t="s">
        <v>377</v>
      </c>
      <c r="J6" s="142">
        <f>J48</f>
        <v>0</v>
      </c>
      <c r="K6" s="142">
        <f>K48</f>
        <v>0</v>
      </c>
    </row>
    <row r="7" spans="1:11" ht="13.5">
      <c r="A7" s="128" t="s">
        <v>177</v>
      </c>
      <c r="B7" s="24" t="s">
        <v>203</v>
      </c>
      <c r="J7" s="142">
        <f>J75</f>
        <v>0</v>
      </c>
      <c r="K7" s="142">
        <f>K75</f>
        <v>0</v>
      </c>
    </row>
    <row r="8" spans="1:11" ht="13.5">
      <c r="A8" s="128" t="s">
        <v>204</v>
      </c>
      <c r="B8" s="24" t="s">
        <v>205</v>
      </c>
      <c r="J8" s="142">
        <f>J80</f>
        <v>0</v>
      </c>
      <c r="K8" s="142">
        <f>K80</f>
        <v>0</v>
      </c>
    </row>
    <row r="9" spans="1:11" ht="14.25" thickBot="1">
      <c r="A9" s="129" t="s">
        <v>206</v>
      </c>
      <c r="B9" s="130" t="s">
        <v>207</v>
      </c>
      <c r="C9" s="100"/>
      <c r="D9" s="100"/>
      <c r="E9" s="100"/>
      <c r="F9" s="100"/>
      <c r="G9" s="100"/>
      <c r="H9" s="100"/>
      <c r="I9" s="195"/>
      <c r="J9" s="143">
        <f>J89</f>
        <v>0</v>
      </c>
      <c r="K9" s="143">
        <f>K89</f>
        <v>0</v>
      </c>
    </row>
    <row r="10" spans="10:11" ht="13.5">
      <c r="J10" s="115"/>
      <c r="K10" s="115"/>
    </row>
    <row r="21" ht="14.25" thickBot="1">
      <c r="A21" s="98" t="s">
        <v>372</v>
      </c>
    </row>
    <row r="22" spans="1:17" s="97" customFormat="1" ht="13.5">
      <c r="A22" s="139"/>
      <c r="B22" s="101" t="s">
        <v>165</v>
      </c>
      <c r="C22" s="102"/>
      <c r="D22" s="101" t="s">
        <v>166</v>
      </c>
      <c r="E22" s="102"/>
      <c r="F22" s="101" t="s">
        <v>167</v>
      </c>
      <c r="G22" s="102"/>
      <c r="H22" s="101" t="s">
        <v>38</v>
      </c>
      <c r="I22" s="196"/>
      <c r="J22" s="140" t="s">
        <v>187</v>
      </c>
      <c r="K22" s="140" t="s">
        <v>187</v>
      </c>
      <c r="L22" s="200" t="s">
        <v>365</v>
      </c>
      <c r="M22" s="200"/>
      <c r="N22" s="200"/>
      <c r="O22" s="200" t="s">
        <v>364</v>
      </c>
      <c r="P22" s="200" t="s">
        <v>188</v>
      </c>
      <c r="Q22" s="200"/>
    </row>
    <row r="23" spans="1:17" s="27" customFormat="1" ht="13.5">
      <c r="A23" s="133" t="s">
        <v>180</v>
      </c>
      <c r="B23" s="51"/>
      <c r="C23" s="55"/>
      <c r="D23" s="51"/>
      <c r="E23" s="55"/>
      <c r="F23" s="51"/>
      <c r="G23" s="55"/>
      <c r="H23" s="51"/>
      <c r="I23" s="197"/>
      <c r="J23" s="121">
        <f>(IF(P23&gt;8,8,P23)+P58+P59)/10</f>
        <v>0</v>
      </c>
      <c r="K23" s="121">
        <f>(IF(Q23&gt;8,8,Q23)+Q58+Q59)/10</f>
        <v>0</v>
      </c>
      <c r="L23" s="199" t="s">
        <v>367</v>
      </c>
      <c r="M23" s="199"/>
      <c r="N23" s="201" t="s">
        <v>80</v>
      </c>
      <c r="O23" s="199"/>
      <c r="P23" s="199">
        <f>SUM(P24:P56)</f>
        <v>0</v>
      </c>
      <c r="Q23" s="199">
        <f>SUM(Q24:Q56)</f>
        <v>0</v>
      </c>
    </row>
    <row r="24" spans="1:17" s="27" customFormat="1" ht="13.5">
      <c r="A24" s="134"/>
      <c r="B24" s="99" t="s">
        <v>266</v>
      </c>
      <c r="C24" s="54">
        <f>O58</f>
        <v>0</v>
      </c>
      <c r="D24" s="50" t="s">
        <v>146</v>
      </c>
      <c r="E24" s="54">
        <f>O198</f>
        <v>0</v>
      </c>
      <c r="F24" s="50" t="s">
        <v>285</v>
      </c>
      <c r="G24" s="54">
        <f>IF(P23&gt;=8,1,0)</f>
        <v>0</v>
      </c>
      <c r="H24" s="50"/>
      <c r="I24" s="198"/>
      <c r="J24" s="116"/>
      <c r="K24" s="116"/>
      <c r="L24" s="199"/>
      <c r="M24" s="199"/>
      <c r="N24" s="202" t="s">
        <v>81</v>
      </c>
      <c r="O24" s="199">
        <f>'単位入力'!G6</f>
        <v>0</v>
      </c>
      <c r="P24" s="199">
        <f>'単位入力'!H6</f>
        <v>0</v>
      </c>
      <c r="Q24" s="199">
        <f>'単位入力'!J6</f>
        <v>0</v>
      </c>
    </row>
    <row r="25" spans="1:17" s="27" customFormat="1" ht="13.5">
      <c r="A25" s="134"/>
      <c r="B25" s="99" t="s">
        <v>272</v>
      </c>
      <c r="C25" s="54">
        <f>O59</f>
        <v>0</v>
      </c>
      <c r="D25" s="50"/>
      <c r="E25" s="54"/>
      <c r="F25" s="50" t="s">
        <v>186</v>
      </c>
      <c r="G25" s="198">
        <f>O169</f>
        <v>0</v>
      </c>
      <c r="H25" s="50"/>
      <c r="I25" s="198"/>
      <c r="J25" s="117"/>
      <c r="K25" s="117"/>
      <c r="L25" s="199"/>
      <c r="M25" s="199"/>
      <c r="N25" s="202" t="s">
        <v>82</v>
      </c>
      <c r="O25" s="199">
        <f>'単位入力'!G7</f>
        <v>0</v>
      </c>
      <c r="P25" s="199">
        <f>'単位入力'!H7</f>
        <v>0</v>
      </c>
      <c r="Q25" s="199">
        <f>'単位入力'!J7</f>
        <v>0</v>
      </c>
    </row>
    <row r="26" spans="1:17" s="27" customFormat="1" ht="13.5">
      <c r="A26" s="135"/>
      <c r="B26" s="50" t="s">
        <v>145</v>
      </c>
      <c r="C26" s="54">
        <f>O24</f>
        <v>0</v>
      </c>
      <c r="D26" s="52"/>
      <c r="E26" s="54"/>
      <c r="F26" s="50"/>
      <c r="G26" s="54"/>
      <c r="H26" s="50"/>
      <c r="I26" s="198"/>
      <c r="J26" s="117"/>
      <c r="K26" s="117"/>
      <c r="L26" s="199"/>
      <c r="M26" s="199"/>
      <c r="N26" s="202" t="s">
        <v>83</v>
      </c>
      <c r="O26" s="199">
        <f>'単位入力'!G8</f>
        <v>0</v>
      </c>
      <c r="P26" s="199">
        <f>'単位入力'!H8</f>
        <v>0</v>
      </c>
      <c r="Q26" s="199">
        <f>'単位入力'!J8</f>
        <v>0</v>
      </c>
    </row>
    <row r="27" spans="1:17" s="27" customFormat="1" ht="13.5">
      <c r="A27" s="133" t="s">
        <v>181</v>
      </c>
      <c r="B27" s="51"/>
      <c r="C27" s="55"/>
      <c r="D27" s="53"/>
      <c r="E27" s="55"/>
      <c r="F27" s="51"/>
      <c r="G27" s="55"/>
      <c r="H27" s="51"/>
      <c r="I27" s="197"/>
      <c r="J27" s="122">
        <f>O186/2</f>
        <v>0</v>
      </c>
      <c r="K27" s="122">
        <f>P186/2</f>
        <v>0</v>
      </c>
      <c r="L27" s="199" t="s">
        <v>425</v>
      </c>
      <c r="M27" s="199"/>
      <c r="N27" s="202" t="s">
        <v>84</v>
      </c>
      <c r="O27" s="199">
        <f>'単位入力'!G9</f>
        <v>0</v>
      </c>
      <c r="P27" s="199">
        <f>'単位入力'!H9</f>
        <v>0</v>
      </c>
      <c r="Q27" s="199">
        <f>'単位入力'!J9</f>
        <v>0</v>
      </c>
    </row>
    <row r="28" spans="1:17" s="27" customFormat="1" ht="13.5">
      <c r="A28" s="134"/>
      <c r="B28" s="54"/>
      <c r="C28" s="54"/>
      <c r="D28" s="99" t="s">
        <v>143</v>
      </c>
      <c r="E28" s="54">
        <f>O186</f>
        <v>0</v>
      </c>
      <c r="F28" s="50"/>
      <c r="G28" s="54"/>
      <c r="H28" s="50"/>
      <c r="I28" s="198"/>
      <c r="J28" s="117"/>
      <c r="K28" s="117"/>
      <c r="L28" s="199"/>
      <c r="M28" s="199"/>
      <c r="N28" s="202" t="s">
        <v>85</v>
      </c>
      <c r="O28" s="199">
        <f>'単位入力'!G10</f>
        <v>0</v>
      </c>
      <c r="P28" s="199">
        <f>'単位入力'!H10</f>
        <v>0</v>
      </c>
      <c r="Q28" s="199">
        <f>'単位入力'!J10</f>
        <v>0</v>
      </c>
    </row>
    <row r="29" spans="1:17" s="27" customFormat="1" ht="13.5">
      <c r="A29" s="134"/>
      <c r="B29" s="54"/>
      <c r="C29" s="54"/>
      <c r="D29" s="50" t="s">
        <v>122</v>
      </c>
      <c r="E29" s="54">
        <f>O191</f>
        <v>0</v>
      </c>
      <c r="F29" s="50"/>
      <c r="G29" s="54"/>
      <c r="H29" s="50"/>
      <c r="I29" s="198"/>
      <c r="J29" s="117"/>
      <c r="K29" s="117"/>
      <c r="L29" s="199"/>
      <c r="M29" s="199"/>
      <c r="N29" s="202" t="s">
        <v>86</v>
      </c>
      <c r="O29" s="199">
        <f>'単位入力'!G11</f>
        <v>0</v>
      </c>
      <c r="P29" s="199">
        <f>'単位入力'!H11</f>
        <v>0</v>
      </c>
      <c r="Q29" s="199">
        <f>'単位入力'!J11</f>
        <v>0</v>
      </c>
    </row>
    <row r="30" spans="1:17" s="27" customFormat="1" ht="13.5">
      <c r="A30" s="134"/>
      <c r="B30" s="54"/>
      <c r="C30" s="54"/>
      <c r="D30" s="50" t="s">
        <v>123</v>
      </c>
      <c r="E30" s="54">
        <f>O195</f>
        <v>0</v>
      </c>
      <c r="F30" s="50"/>
      <c r="G30" s="54"/>
      <c r="H30" s="50"/>
      <c r="I30" s="198"/>
      <c r="J30" s="117"/>
      <c r="K30" s="117"/>
      <c r="L30" s="199"/>
      <c r="M30" s="199"/>
      <c r="N30" s="202" t="s">
        <v>87</v>
      </c>
      <c r="O30" s="199">
        <f>'単位入力'!G12</f>
        <v>0</v>
      </c>
      <c r="P30" s="199">
        <f>'単位入力'!H12</f>
        <v>0</v>
      </c>
      <c r="Q30" s="199">
        <f>'単位入力'!J12</f>
        <v>0</v>
      </c>
    </row>
    <row r="31" spans="1:17" s="27" customFormat="1" ht="13.5">
      <c r="A31" s="133" t="s">
        <v>39</v>
      </c>
      <c r="B31" s="55"/>
      <c r="C31" s="55"/>
      <c r="D31" s="53"/>
      <c r="E31" s="55"/>
      <c r="F31" s="51"/>
      <c r="G31" s="55"/>
      <c r="H31" s="51"/>
      <c r="I31" s="197"/>
      <c r="J31" s="122">
        <f>(P79+P80+P81+P82+P85+P94+P95+P96+IF(P100+P101&gt;=2,2,0)+IF(P102+P103&gt;=2,2,0)+IF(P158+P127&gt;=2,2,0)+IF(P106+P107+P109&gt;=2,2,0)+IF(P78&gt;14,14,P78)+IF(P98&gt;12,12,P98))/47</f>
        <v>0</v>
      </c>
      <c r="K31" s="122">
        <f>(Q79+Q80+Q81+Q82+Q85+Q94+Q95+Q96+IF(Q100+Q101&gt;=2,2,0)+IF(Q102+Q103&gt;=2,2,0)+IF(Q158+Q127&gt;=2,2,0)+IF(Q106+Q107+Q109&gt;=2,2,0)+IF(Q78&gt;14,14,Q78)+IF(Q98&gt;12,12,Q98))/47</f>
        <v>0</v>
      </c>
      <c r="L31" s="199" t="s">
        <v>366</v>
      </c>
      <c r="M31" s="199"/>
      <c r="N31" s="202" t="s">
        <v>88</v>
      </c>
      <c r="O31" s="199">
        <f>'単位入力'!G13</f>
        <v>0</v>
      </c>
      <c r="P31" s="199">
        <f>'単位入力'!H13</f>
        <v>0</v>
      </c>
      <c r="Q31" s="199">
        <f>'単位入力'!J13</f>
        <v>0</v>
      </c>
    </row>
    <row r="32" spans="1:17" s="27" customFormat="1" ht="13.5">
      <c r="A32" s="136" t="s">
        <v>148</v>
      </c>
      <c r="B32" s="56"/>
      <c r="C32" s="56"/>
      <c r="D32" s="57"/>
      <c r="E32" s="56"/>
      <c r="F32" s="58"/>
      <c r="G32" s="56"/>
      <c r="H32" s="58"/>
      <c r="I32" s="197"/>
      <c r="J32" s="124"/>
      <c r="K32" s="124"/>
      <c r="L32" s="199"/>
      <c r="M32" s="199"/>
      <c r="N32" s="202" t="s">
        <v>89</v>
      </c>
      <c r="O32" s="199">
        <f>'単位入力'!G14</f>
        <v>0</v>
      </c>
      <c r="P32" s="199">
        <f>'単位入力'!H14</f>
        <v>0</v>
      </c>
      <c r="Q32" s="199">
        <f>'単位入力'!J14</f>
        <v>0</v>
      </c>
    </row>
    <row r="33" spans="1:17" s="27" customFormat="1" ht="13.5">
      <c r="A33" s="134"/>
      <c r="B33" s="99" t="s">
        <v>213</v>
      </c>
      <c r="C33" s="54">
        <f>O79</f>
        <v>0</v>
      </c>
      <c r="D33" s="132" t="s">
        <v>550</v>
      </c>
      <c r="E33" s="54">
        <f aca="true" t="shared" si="0" ref="E33:E38">O100</f>
        <v>0</v>
      </c>
      <c r="F33" s="50"/>
      <c r="G33" s="54"/>
      <c r="H33" s="50"/>
      <c r="I33" s="198"/>
      <c r="J33" s="117"/>
      <c r="K33" s="117"/>
      <c r="L33" s="199"/>
      <c r="M33" s="199"/>
      <c r="N33" s="202" t="s">
        <v>90</v>
      </c>
      <c r="O33" s="199">
        <f>'単位入力'!G15</f>
        <v>0</v>
      </c>
      <c r="P33" s="199">
        <f>'単位入力'!H15</f>
        <v>0</v>
      </c>
      <c r="Q33" s="199">
        <f>'単位入力'!J15</f>
        <v>0</v>
      </c>
    </row>
    <row r="34" spans="1:17" s="27" customFormat="1" ht="13.5">
      <c r="A34" s="134"/>
      <c r="B34" s="99" t="s">
        <v>398</v>
      </c>
      <c r="C34" s="54">
        <f>O80</f>
        <v>0</v>
      </c>
      <c r="D34" s="132" t="s">
        <v>551</v>
      </c>
      <c r="E34" s="54">
        <f t="shared" si="0"/>
        <v>0</v>
      </c>
      <c r="F34" s="50"/>
      <c r="G34" s="54"/>
      <c r="H34" s="50"/>
      <c r="I34" s="198"/>
      <c r="J34" s="117"/>
      <c r="K34" s="117"/>
      <c r="L34" s="199"/>
      <c r="M34" s="199"/>
      <c r="N34" s="202" t="s">
        <v>91</v>
      </c>
      <c r="O34" s="199">
        <f>'単位入力'!G16</f>
        <v>0</v>
      </c>
      <c r="P34" s="199">
        <f>'単位入力'!H16</f>
        <v>0</v>
      </c>
      <c r="Q34" s="199">
        <f>'単位入力'!J16</f>
        <v>0</v>
      </c>
    </row>
    <row r="35" spans="1:17" s="27" customFormat="1" ht="13.5">
      <c r="A35" s="135"/>
      <c r="B35" s="99" t="s">
        <v>412</v>
      </c>
      <c r="C35" s="54">
        <f>O81</f>
        <v>0</v>
      </c>
      <c r="D35" s="132" t="s">
        <v>552</v>
      </c>
      <c r="E35" s="54">
        <f t="shared" si="0"/>
        <v>0</v>
      </c>
      <c r="F35" s="50"/>
      <c r="G35" s="54"/>
      <c r="H35" s="50"/>
      <c r="I35" s="198"/>
      <c r="J35" s="117"/>
      <c r="K35" s="117"/>
      <c r="L35" s="199"/>
      <c r="M35" s="199"/>
      <c r="N35" s="202" t="s">
        <v>92</v>
      </c>
      <c r="O35" s="199">
        <f>'単位入力'!G17</f>
        <v>0</v>
      </c>
      <c r="P35" s="199">
        <f>'単位入力'!H17</f>
        <v>0</v>
      </c>
      <c r="Q35" s="199">
        <f>'単位入力'!J17</f>
        <v>0</v>
      </c>
    </row>
    <row r="36" spans="1:17" s="27" customFormat="1" ht="13.5">
      <c r="A36" s="135"/>
      <c r="B36" s="99" t="s">
        <v>416</v>
      </c>
      <c r="C36" s="54">
        <f>O82</f>
        <v>0</v>
      </c>
      <c r="D36" s="132" t="s">
        <v>553</v>
      </c>
      <c r="E36" s="54">
        <f t="shared" si="0"/>
        <v>0</v>
      </c>
      <c r="F36" s="50"/>
      <c r="G36" s="54"/>
      <c r="H36" s="50"/>
      <c r="I36" s="198"/>
      <c r="J36" s="117"/>
      <c r="K36" s="117"/>
      <c r="L36" s="199"/>
      <c r="M36" s="199"/>
      <c r="N36" s="202" t="s">
        <v>93</v>
      </c>
      <c r="O36" s="199">
        <f>'単位入力'!G18</f>
        <v>0</v>
      </c>
      <c r="P36" s="199">
        <f>'単位入力'!H18</f>
        <v>0</v>
      </c>
      <c r="Q36" s="199">
        <f>'単位入力'!J18</f>
        <v>0</v>
      </c>
    </row>
    <row r="37" spans="1:17" s="27" customFormat="1" ht="13.5">
      <c r="A37" s="135"/>
      <c r="B37" s="99" t="s">
        <v>549</v>
      </c>
      <c r="C37" s="54">
        <f>O85</f>
        <v>0</v>
      </c>
      <c r="D37" s="50" t="s">
        <v>217</v>
      </c>
      <c r="E37" s="54">
        <f t="shared" si="0"/>
        <v>0</v>
      </c>
      <c r="F37" s="50"/>
      <c r="G37" s="54"/>
      <c r="H37" s="50"/>
      <c r="I37" s="198"/>
      <c r="J37" s="117"/>
      <c r="K37" s="117"/>
      <c r="L37" s="199"/>
      <c r="M37" s="199"/>
      <c r="N37" s="202" t="s">
        <v>94</v>
      </c>
      <c r="O37" s="199">
        <f>'単位入力'!G19</f>
        <v>0</v>
      </c>
      <c r="P37" s="199">
        <f>'単位入力'!H19</f>
        <v>0</v>
      </c>
      <c r="Q37" s="199">
        <f>'単位入力'!J19</f>
        <v>0</v>
      </c>
    </row>
    <row r="38" spans="1:17" s="27" customFormat="1" ht="13.5">
      <c r="A38" s="135"/>
      <c r="B38" s="99"/>
      <c r="C38" s="54"/>
      <c r="D38" s="50" t="s">
        <v>401</v>
      </c>
      <c r="E38" s="54">
        <f t="shared" si="0"/>
        <v>0</v>
      </c>
      <c r="F38" s="50"/>
      <c r="G38" s="54"/>
      <c r="H38" s="50"/>
      <c r="I38" s="198"/>
      <c r="J38" s="117"/>
      <c r="K38" s="117"/>
      <c r="L38" s="199"/>
      <c r="M38" s="199"/>
      <c r="N38" s="202" t="s">
        <v>95</v>
      </c>
      <c r="O38" s="199">
        <f>'単位入力'!G20</f>
        <v>0</v>
      </c>
      <c r="P38" s="199">
        <f>'単位入力'!H20</f>
        <v>0</v>
      </c>
      <c r="Q38" s="199">
        <f>'単位入力'!J20</f>
        <v>0</v>
      </c>
    </row>
    <row r="39" spans="1:17" s="27" customFormat="1" ht="13.5">
      <c r="A39" s="136" t="s">
        <v>161</v>
      </c>
      <c r="B39" s="58"/>
      <c r="C39" s="56"/>
      <c r="D39" s="57"/>
      <c r="E39" s="56"/>
      <c r="F39" s="58"/>
      <c r="G39" s="56"/>
      <c r="H39" s="58"/>
      <c r="I39" s="197"/>
      <c r="J39" s="124"/>
      <c r="K39" s="124"/>
      <c r="L39" s="199"/>
      <c r="M39" s="199"/>
      <c r="N39" s="202" t="s">
        <v>96</v>
      </c>
      <c r="O39" s="199">
        <f>'単位入力'!G21</f>
        <v>0</v>
      </c>
      <c r="P39" s="199">
        <f>'単位入力'!H21</f>
        <v>0</v>
      </c>
      <c r="Q39" s="199">
        <f>'単位入力'!J21</f>
        <v>0</v>
      </c>
    </row>
    <row r="40" spans="1:17" s="27" customFormat="1" ht="13.5">
      <c r="A40" s="135"/>
      <c r="B40" s="50" t="s">
        <v>125</v>
      </c>
      <c r="C40" s="54">
        <f>O99</f>
        <v>0</v>
      </c>
      <c r="D40" s="132" t="s">
        <v>554</v>
      </c>
      <c r="E40" s="54">
        <f>O158</f>
        <v>0</v>
      </c>
      <c r="F40" s="50"/>
      <c r="G40" s="54"/>
      <c r="H40" s="50"/>
      <c r="I40" s="198"/>
      <c r="J40" s="117"/>
      <c r="K40" s="117"/>
      <c r="L40" s="199"/>
      <c r="M40" s="199"/>
      <c r="N40" s="202" t="s">
        <v>97</v>
      </c>
      <c r="O40" s="199">
        <f>'単位入力'!G22</f>
        <v>0</v>
      </c>
      <c r="P40" s="199">
        <f>'単位入力'!H22</f>
        <v>0</v>
      </c>
      <c r="Q40" s="199">
        <f>'単位入力'!J22</f>
        <v>0</v>
      </c>
    </row>
    <row r="41" spans="1:17" s="27" customFormat="1" ht="13.5">
      <c r="A41" s="135"/>
      <c r="B41" s="50"/>
      <c r="C41" s="54"/>
      <c r="D41" s="132" t="s">
        <v>569</v>
      </c>
      <c r="E41" s="54">
        <f>O127</f>
        <v>0</v>
      </c>
      <c r="F41" s="50"/>
      <c r="G41" s="54"/>
      <c r="H41" s="50"/>
      <c r="I41" s="198"/>
      <c r="J41" s="117"/>
      <c r="K41" s="117"/>
      <c r="L41" s="199"/>
      <c r="M41" s="199"/>
      <c r="N41" s="202" t="s">
        <v>98</v>
      </c>
      <c r="O41" s="199">
        <f>'単位入力'!G23</f>
        <v>0</v>
      </c>
      <c r="P41" s="199">
        <f>'単位入力'!H23</f>
        <v>0</v>
      </c>
      <c r="Q41" s="199">
        <f>'単位入力'!J23</f>
        <v>0</v>
      </c>
    </row>
    <row r="42" spans="1:17" s="27" customFormat="1" ht="13.5">
      <c r="A42" s="136" t="s">
        <v>149</v>
      </c>
      <c r="B42" s="58"/>
      <c r="C42" s="56"/>
      <c r="D42" s="57"/>
      <c r="E42" s="56"/>
      <c r="F42" s="58"/>
      <c r="G42" s="56"/>
      <c r="H42" s="58"/>
      <c r="I42" s="197"/>
      <c r="J42" s="124"/>
      <c r="K42" s="124"/>
      <c r="L42" s="199"/>
      <c r="M42" s="199"/>
      <c r="N42" s="202" t="s">
        <v>99</v>
      </c>
      <c r="O42" s="199">
        <f>'単位入力'!G24</f>
        <v>0</v>
      </c>
      <c r="P42" s="199">
        <f>'単位入力'!H24</f>
        <v>0</v>
      </c>
      <c r="Q42" s="199">
        <f>'単位入力'!J24</f>
        <v>0</v>
      </c>
    </row>
    <row r="43" spans="1:17" s="27" customFormat="1" ht="13.5">
      <c r="A43" s="135"/>
      <c r="B43" s="50" t="s">
        <v>214</v>
      </c>
      <c r="C43" s="54">
        <f>O86</f>
        <v>0</v>
      </c>
      <c r="D43" s="132" t="s">
        <v>570</v>
      </c>
      <c r="E43" s="54">
        <f>O106</f>
        <v>0</v>
      </c>
      <c r="F43" s="50"/>
      <c r="G43" s="54"/>
      <c r="H43" s="50"/>
      <c r="I43" s="198"/>
      <c r="J43" s="117"/>
      <c r="K43" s="117"/>
      <c r="L43" s="199"/>
      <c r="M43" s="199"/>
      <c r="N43" s="202" t="s">
        <v>100</v>
      </c>
      <c r="O43" s="199">
        <f>'単位入力'!G25</f>
        <v>0</v>
      </c>
      <c r="P43" s="199">
        <f>'単位入力'!H25</f>
        <v>0</v>
      </c>
      <c r="Q43" s="199">
        <f>'単位入力'!J25</f>
        <v>0</v>
      </c>
    </row>
    <row r="44" spans="1:17" s="27" customFormat="1" ht="13.5">
      <c r="A44" s="135"/>
      <c r="B44" s="50" t="s">
        <v>399</v>
      </c>
      <c r="C44" s="54">
        <f>O87</f>
        <v>0</v>
      </c>
      <c r="D44" s="50" t="s">
        <v>649</v>
      </c>
      <c r="E44" s="54">
        <f>O107</f>
        <v>0</v>
      </c>
      <c r="F44" s="50"/>
      <c r="G44" s="54"/>
      <c r="H44" s="50"/>
      <c r="I44" s="198"/>
      <c r="J44" s="117"/>
      <c r="K44" s="117"/>
      <c r="L44" s="199"/>
      <c r="M44" s="199"/>
      <c r="N44" s="202" t="s">
        <v>101</v>
      </c>
      <c r="O44" s="199">
        <f>'単位入力'!G26</f>
        <v>0</v>
      </c>
      <c r="P44" s="199">
        <f>'単位入力'!H26</f>
        <v>0</v>
      </c>
      <c r="Q44" s="199">
        <f>'単位入力'!J26</f>
        <v>0</v>
      </c>
    </row>
    <row r="45" spans="1:17" s="27" customFormat="1" ht="13.5">
      <c r="A45" s="135"/>
      <c r="B45" s="99" t="s">
        <v>215</v>
      </c>
      <c r="C45" s="54">
        <f>O94</f>
        <v>0</v>
      </c>
      <c r="D45" s="132" t="s">
        <v>571</v>
      </c>
      <c r="E45" s="54">
        <f>O109</f>
        <v>0</v>
      </c>
      <c r="F45" s="50"/>
      <c r="G45" s="54"/>
      <c r="H45" s="50"/>
      <c r="I45" s="198"/>
      <c r="J45" s="117"/>
      <c r="K45" s="117"/>
      <c r="L45" s="199"/>
      <c r="M45" s="199"/>
      <c r="N45" s="202" t="s">
        <v>102</v>
      </c>
      <c r="O45" s="199">
        <f>'単位入力'!G27</f>
        <v>0</v>
      </c>
      <c r="P45" s="199">
        <f>'単位入力'!H27</f>
        <v>0</v>
      </c>
      <c r="Q45" s="199">
        <f>'単位入力'!J27</f>
        <v>0</v>
      </c>
    </row>
    <row r="46" spans="1:17" s="27" customFormat="1" ht="13.5">
      <c r="A46" s="135"/>
      <c r="B46" s="99" t="s">
        <v>400</v>
      </c>
      <c r="C46" s="54">
        <f>O95</f>
        <v>0</v>
      </c>
      <c r="D46" s="131"/>
      <c r="E46" s="54"/>
      <c r="F46" s="50"/>
      <c r="G46" s="54"/>
      <c r="H46" s="50"/>
      <c r="I46" s="198"/>
      <c r="J46" s="117"/>
      <c r="K46" s="117"/>
      <c r="L46" s="199"/>
      <c r="M46" s="199"/>
      <c r="N46" s="202" t="s">
        <v>103</v>
      </c>
      <c r="O46" s="199">
        <f>'単位入力'!G28</f>
        <v>0</v>
      </c>
      <c r="P46" s="199">
        <f>'単位入力'!H28</f>
        <v>0</v>
      </c>
      <c r="Q46" s="199">
        <f>'単位入力'!J28</f>
        <v>0</v>
      </c>
    </row>
    <row r="47" spans="1:17" s="27" customFormat="1" ht="13.5">
      <c r="A47" s="135"/>
      <c r="B47" s="99" t="s">
        <v>216</v>
      </c>
      <c r="C47" s="54">
        <f>O96</f>
        <v>0</v>
      </c>
      <c r="D47" s="52"/>
      <c r="E47" s="54"/>
      <c r="F47" s="50"/>
      <c r="G47" s="54"/>
      <c r="H47" s="50"/>
      <c r="I47" s="198"/>
      <c r="J47" s="117"/>
      <c r="K47" s="117"/>
      <c r="L47" s="199"/>
      <c r="M47" s="199"/>
      <c r="N47" s="202" t="s">
        <v>104</v>
      </c>
      <c r="O47" s="199">
        <f>'単位入力'!G29</f>
        <v>0</v>
      </c>
      <c r="P47" s="199">
        <f>'単位入力'!H29</f>
        <v>0</v>
      </c>
      <c r="Q47" s="199">
        <f>'単位入力'!J29</f>
        <v>0</v>
      </c>
    </row>
    <row r="48" spans="1:17" s="27" customFormat="1" ht="13.5">
      <c r="A48" s="133" t="s">
        <v>40</v>
      </c>
      <c r="B48" s="53"/>
      <c r="C48" s="55"/>
      <c r="D48" s="53"/>
      <c r="E48" s="55"/>
      <c r="F48" s="51"/>
      <c r="G48" s="55"/>
      <c r="H48" s="51"/>
      <c r="I48" s="197"/>
      <c r="J48" s="122">
        <f>((P123+P129+P130+P137+P140+P144+P117+P118+IF(P131+P132&gt;=2,2,0)+IF(P150+P151&gt;=2,2,0)+IF(P128&gt;78,78,P128)+IF('学習時間'!D10&gt;12,12,'学習時間'!D10))/110)</f>
        <v>0</v>
      </c>
      <c r="K48" s="122">
        <f>((Q123+Q129+Q130+Q137+Q140+Q144+Q117+Q118+IF(Q131+Q132&gt;=2,2,0)+IF(Q150+Q151&gt;=2,2,0)+IF(Q128&gt;78,78,Q128)+IF('学習時間'!F10&gt;12,12,'学習時間'!F10))/110)</f>
        <v>0</v>
      </c>
      <c r="L48" s="199" t="s">
        <v>368</v>
      </c>
      <c r="M48" s="199"/>
      <c r="N48" s="202" t="s">
        <v>105</v>
      </c>
      <c r="O48" s="199">
        <f>'単位入力'!G30</f>
        <v>0</v>
      </c>
      <c r="P48" s="199">
        <f>'単位入力'!H30</f>
        <v>0</v>
      </c>
      <c r="Q48" s="199">
        <f>'単位入力'!J30</f>
        <v>0</v>
      </c>
    </row>
    <row r="49" spans="1:17" s="27" customFormat="1" ht="13.5">
      <c r="A49" s="136" t="s">
        <v>150</v>
      </c>
      <c r="B49" s="57"/>
      <c r="C49" s="56"/>
      <c r="D49" s="57"/>
      <c r="E49" s="56"/>
      <c r="F49" s="58"/>
      <c r="G49" s="56"/>
      <c r="H49" s="58"/>
      <c r="I49" s="197"/>
      <c r="J49" s="124"/>
      <c r="K49" s="124"/>
      <c r="L49" s="199"/>
      <c r="M49" s="199"/>
      <c r="N49" s="202" t="s">
        <v>106</v>
      </c>
      <c r="O49" s="199">
        <f>'単位入力'!G31</f>
        <v>0</v>
      </c>
      <c r="P49" s="199">
        <f>'単位入力'!H31</f>
        <v>0</v>
      </c>
      <c r="Q49" s="199">
        <f>'単位入力'!J31</f>
        <v>0</v>
      </c>
    </row>
    <row r="50" spans="1:17" s="27" customFormat="1" ht="13.5">
      <c r="A50" s="134"/>
      <c r="B50" s="99" t="s">
        <v>280</v>
      </c>
      <c r="C50" s="54">
        <f>O129</f>
        <v>0</v>
      </c>
      <c r="D50" s="50" t="s">
        <v>454</v>
      </c>
      <c r="E50" s="54">
        <f>O137</f>
        <v>0</v>
      </c>
      <c r="F50" s="50" t="s">
        <v>460</v>
      </c>
      <c r="G50" s="54">
        <f>O138</f>
        <v>0</v>
      </c>
      <c r="H50" s="50" t="s">
        <v>129</v>
      </c>
      <c r="I50" s="198">
        <f>O139</f>
        <v>0</v>
      </c>
      <c r="J50" s="117"/>
      <c r="K50" s="117"/>
      <c r="L50" s="199"/>
      <c r="M50" s="199"/>
      <c r="N50" s="202" t="s">
        <v>107</v>
      </c>
      <c r="O50" s="199">
        <f>'単位入力'!G32</f>
        <v>0</v>
      </c>
      <c r="P50" s="199">
        <f>'単位入力'!H32</f>
        <v>0</v>
      </c>
      <c r="Q50" s="199">
        <f>'単位入力'!J32</f>
        <v>0</v>
      </c>
    </row>
    <row r="51" spans="1:17" s="27" customFormat="1" ht="13.5">
      <c r="A51" s="134"/>
      <c r="B51" s="99" t="s">
        <v>281</v>
      </c>
      <c r="C51" s="54">
        <f>O130</f>
        <v>0</v>
      </c>
      <c r="D51" s="50"/>
      <c r="E51" s="54"/>
      <c r="G51" s="54"/>
      <c r="H51" s="50"/>
      <c r="I51" s="198"/>
      <c r="J51" s="117"/>
      <c r="K51" s="117"/>
      <c r="L51" s="199"/>
      <c r="M51" s="199"/>
      <c r="N51" s="202" t="s">
        <v>108</v>
      </c>
      <c r="O51" s="199">
        <f>'単位入力'!G33</f>
        <v>0</v>
      </c>
      <c r="P51" s="199">
        <f>'単位入力'!H33</f>
        <v>0</v>
      </c>
      <c r="Q51" s="199">
        <f>'単位入力'!J33</f>
        <v>0</v>
      </c>
    </row>
    <row r="52" spans="1:17" s="27" customFormat="1" ht="13.5">
      <c r="A52" s="135"/>
      <c r="B52" s="50" t="s">
        <v>2</v>
      </c>
      <c r="C52" s="54">
        <f>O149</f>
        <v>0</v>
      </c>
      <c r="D52" s="50"/>
      <c r="E52" s="54"/>
      <c r="F52" s="50"/>
      <c r="G52" s="54"/>
      <c r="H52" s="50"/>
      <c r="I52" s="198"/>
      <c r="J52" s="117"/>
      <c r="K52" s="117"/>
      <c r="L52" s="199"/>
      <c r="M52" s="199"/>
      <c r="N52" s="202" t="s">
        <v>109</v>
      </c>
      <c r="O52" s="199">
        <f>'単位入力'!G34</f>
        <v>0</v>
      </c>
      <c r="P52" s="199">
        <f>'単位入力'!H34</f>
        <v>0</v>
      </c>
      <c r="Q52" s="199">
        <f>'単位入力'!J34</f>
        <v>0</v>
      </c>
    </row>
    <row r="53" spans="1:17" s="27" customFormat="1" ht="13.5">
      <c r="A53" s="136" t="s">
        <v>151</v>
      </c>
      <c r="B53" s="57"/>
      <c r="C53" s="56"/>
      <c r="D53" s="58"/>
      <c r="E53" s="56"/>
      <c r="F53" s="58"/>
      <c r="G53" s="56"/>
      <c r="H53" s="58"/>
      <c r="I53" s="197"/>
      <c r="J53" s="124"/>
      <c r="K53" s="124"/>
      <c r="L53" s="199"/>
      <c r="M53" s="199"/>
      <c r="N53" s="202" t="s">
        <v>110</v>
      </c>
      <c r="O53" s="199">
        <f>'単位入力'!G35</f>
        <v>0</v>
      </c>
      <c r="P53" s="199">
        <f>'単位入力'!H35</f>
        <v>0</v>
      </c>
      <c r="Q53" s="199">
        <f>'単位入力'!J35</f>
        <v>0</v>
      </c>
    </row>
    <row r="54" spans="1:17" s="27" customFormat="1" ht="13.5">
      <c r="A54" s="135"/>
      <c r="B54" s="99" t="s">
        <v>152</v>
      </c>
      <c r="C54" s="54">
        <f>O123</f>
        <v>0</v>
      </c>
      <c r="D54" s="132" t="s">
        <v>572</v>
      </c>
      <c r="E54" s="54">
        <f>O131</f>
        <v>0</v>
      </c>
      <c r="F54" s="50" t="s">
        <v>222</v>
      </c>
      <c r="G54" s="54">
        <f>O159</f>
        <v>0</v>
      </c>
      <c r="H54" s="50" t="s">
        <v>6</v>
      </c>
      <c r="I54" s="198">
        <f>O161</f>
        <v>0</v>
      </c>
      <c r="J54" s="117"/>
      <c r="K54" s="117"/>
      <c r="L54" s="199"/>
      <c r="M54" s="199"/>
      <c r="N54" s="202" t="s">
        <v>111</v>
      </c>
      <c r="O54" s="199">
        <f>'単位入力'!G36</f>
        <v>0</v>
      </c>
      <c r="P54" s="199">
        <f>'単位入力'!H36</f>
        <v>0</v>
      </c>
      <c r="Q54" s="199">
        <f>'単位入力'!J36</f>
        <v>0</v>
      </c>
    </row>
    <row r="55" spans="1:17" s="27" customFormat="1" ht="13.5">
      <c r="A55" s="135"/>
      <c r="B55" s="50"/>
      <c r="C55" s="54"/>
      <c r="D55" s="132" t="s">
        <v>573</v>
      </c>
      <c r="E55" s="54">
        <f>O132</f>
        <v>0</v>
      </c>
      <c r="F55" s="50" t="s">
        <v>405</v>
      </c>
      <c r="G55" s="54">
        <f>O160</f>
        <v>0</v>
      </c>
      <c r="H55" s="50" t="s">
        <v>127</v>
      </c>
      <c r="I55" s="198">
        <f>O134</f>
        <v>0</v>
      </c>
      <c r="J55" s="117"/>
      <c r="K55" s="117"/>
      <c r="L55" s="199"/>
      <c r="M55" s="199"/>
      <c r="N55" s="202" t="s">
        <v>112</v>
      </c>
      <c r="O55" s="199">
        <f>'単位入力'!G37</f>
        <v>0</v>
      </c>
      <c r="P55" s="199">
        <f>'単位入力'!H37</f>
        <v>0</v>
      </c>
      <c r="Q55" s="199">
        <f>'単位入力'!J37</f>
        <v>0</v>
      </c>
    </row>
    <row r="56" spans="1:17" s="27" customFormat="1" ht="13.5">
      <c r="A56" s="134"/>
      <c r="B56" s="50"/>
      <c r="C56" s="54"/>
      <c r="D56" s="131"/>
      <c r="E56" s="54"/>
      <c r="F56" s="50" t="s">
        <v>41</v>
      </c>
      <c r="G56" s="54">
        <f>O133</f>
        <v>0</v>
      </c>
      <c r="H56" s="50" t="s">
        <v>623</v>
      </c>
      <c r="I56" s="198">
        <f>O172</f>
        <v>0</v>
      </c>
      <c r="J56" s="117"/>
      <c r="K56" s="117"/>
      <c r="L56" s="199"/>
      <c r="M56" s="199"/>
      <c r="N56" s="202" t="s">
        <v>113</v>
      </c>
      <c r="O56" s="199">
        <f>'単位入力'!G38</f>
        <v>0</v>
      </c>
      <c r="P56" s="199">
        <f>'単位入力'!H38</f>
        <v>0</v>
      </c>
      <c r="Q56" s="199">
        <f>'単位入力'!J38</f>
        <v>0</v>
      </c>
    </row>
    <row r="57" spans="1:17" s="27" customFormat="1" ht="13.5">
      <c r="A57" s="136" t="s">
        <v>153</v>
      </c>
      <c r="B57" s="58"/>
      <c r="C57" s="56"/>
      <c r="D57" s="57"/>
      <c r="E57" s="56"/>
      <c r="F57" s="58"/>
      <c r="G57" s="56"/>
      <c r="H57" s="58"/>
      <c r="I57" s="197"/>
      <c r="J57" s="124"/>
      <c r="K57" s="124"/>
      <c r="L57" s="199"/>
      <c r="M57" s="199"/>
      <c r="N57" s="201" t="s">
        <v>114</v>
      </c>
      <c r="O57" s="199"/>
      <c r="P57" s="199"/>
      <c r="Q57" s="199"/>
    </row>
    <row r="58" spans="1:17" s="27" customFormat="1" ht="13.5">
      <c r="A58" s="135"/>
      <c r="B58" s="50"/>
      <c r="C58" s="54"/>
      <c r="D58" s="99" t="s">
        <v>449</v>
      </c>
      <c r="E58" s="54">
        <f>O140</f>
        <v>0</v>
      </c>
      <c r="F58" s="50" t="s">
        <v>404</v>
      </c>
      <c r="G58" s="54">
        <f>O142</f>
        <v>0</v>
      </c>
      <c r="H58" s="50" t="s">
        <v>147</v>
      </c>
      <c r="I58" s="198">
        <f>O148</f>
        <v>0</v>
      </c>
      <c r="J58" s="117"/>
      <c r="K58" s="117"/>
      <c r="L58" s="199"/>
      <c r="M58" s="199"/>
      <c r="N58" s="202" t="s">
        <v>208</v>
      </c>
      <c r="O58" s="199">
        <f>'単位入力'!G40</f>
        <v>0</v>
      </c>
      <c r="P58" s="199">
        <f>'単位入力'!H40</f>
        <v>0</v>
      </c>
      <c r="Q58" s="199">
        <f>'単位入力'!J40</f>
        <v>0</v>
      </c>
    </row>
    <row r="59" spans="1:17" s="27" customFormat="1" ht="13.5">
      <c r="A59" s="135"/>
      <c r="B59" s="50"/>
      <c r="C59" s="54"/>
      <c r="D59" s="50" t="s">
        <v>221</v>
      </c>
      <c r="E59" s="54">
        <f>O141</f>
        <v>0</v>
      </c>
      <c r="F59" s="50" t="s">
        <v>462</v>
      </c>
      <c r="G59" s="54">
        <f>O143</f>
        <v>0</v>
      </c>
      <c r="H59" s="50" t="s">
        <v>625</v>
      </c>
      <c r="I59" s="198">
        <f>O173</f>
        <v>0</v>
      </c>
      <c r="J59" s="117"/>
      <c r="K59" s="117"/>
      <c r="L59" s="199"/>
      <c r="M59" s="199"/>
      <c r="N59" s="202" t="s">
        <v>226</v>
      </c>
      <c r="O59" s="199">
        <f>'単位入力'!G41</f>
        <v>0</v>
      </c>
      <c r="P59" s="199">
        <f>'単位入力'!H41</f>
        <v>0</v>
      </c>
      <c r="Q59" s="199">
        <f>'単位入力'!J41</f>
        <v>0</v>
      </c>
    </row>
    <row r="60" spans="1:17" s="27" customFormat="1" ht="13.5">
      <c r="A60" s="135"/>
      <c r="B60" s="50"/>
      <c r="C60" s="54"/>
      <c r="D60" s="99" t="s">
        <v>451</v>
      </c>
      <c r="E60" s="54">
        <f>O144</f>
        <v>0</v>
      </c>
      <c r="F60" s="50" t="s">
        <v>0</v>
      </c>
      <c r="G60" s="54">
        <f>O146</f>
        <v>0</v>
      </c>
      <c r="H60" s="50"/>
      <c r="I60" s="198"/>
      <c r="J60" s="117"/>
      <c r="K60" s="117"/>
      <c r="L60" s="199"/>
      <c r="M60" s="199"/>
      <c r="N60" s="202" t="s">
        <v>115</v>
      </c>
      <c r="O60" s="199">
        <f>'単位入力'!G42</f>
        <v>0</v>
      </c>
      <c r="P60" s="199">
        <f>'単位入力'!H42</f>
        <v>0</v>
      </c>
      <c r="Q60" s="199">
        <f>'単位入力'!J42</f>
        <v>0</v>
      </c>
    </row>
    <row r="61" spans="1:17" s="27" customFormat="1" ht="13.5">
      <c r="A61" s="135"/>
      <c r="B61" s="50"/>
      <c r="C61" s="54"/>
      <c r="D61" s="50" t="s">
        <v>453</v>
      </c>
      <c r="E61" s="54">
        <f>O145</f>
        <v>0</v>
      </c>
      <c r="F61" s="50" t="s">
        <v>1</v>
      </c>
      <c r="G61" s="54">
        <f>O147</f>
        <v>0</v>
      </c>
      <c r="H61" s="50"/>
      <c r="I61" s="198"/>
      <c r="J61" s="117"/>
      <c r="K61" s="117"/>
      <c r="L61" s="199"/>
      <c r="M61" s="199"/>
      <c r="N61" s="202" t="s">
        <v>116</v>
      </c>
      <c r="O61" s="199">
        <f>'単位入力'!G43</f>
        <v>0</v>
      </c>
      <c r="P61" s="199">
        <f>'単位入力'!H43</f>
        <v>0</v>
      </c>
      <c r="Q61" s="199">
        <f>'単位入力'!J43</f>
        <v>0</v>
      </c>
    </row>
    <row r="62" spans="1:17" s="27" customFormat="1" ht="13.5">
      <c r="A62" s="136" t="s">
        <v>154</v>
      </c>
      <c r="B62" s="58"/>
      <c r="C62" s="56"/>
      <c r="D62" s="57"/>
      <c r="E62" s="56"/>
      <c r="F62" s="58"/>
      <c r="G62" s="56"/>
      <c r="H62" s="58"/>
      <c r="I62" s="197"/>
      <c r="J62" s="124"/>
      <c r="K62" s="124"/>
      <c r="L62" s="199"/>
      <c r="M62" s="199"/>
      <c r="N62" s="201" t="s">
        <v>42</v>
      </c>
      <c r="O62" s="199"/>
      <c r="P62" s="199">
        <f>SUM(P63:P70)</f>
        <v>0</v>
      </c>
      <c r="Q62" s="199">
        <f>SUM(Q63:Q70)</f>
        <v>0</v>
      </c>
    </row>
    <row r="63" spans="1:17" s="27" customFormat="1" ht="13.5" customHeight="1">
      <c r="A63" s="135"/>
      <c r="B63" s="50" t="s">
        <v>218</v>
      </c>
      <c r="C63" s="54">
        <f>O115</f>
        <v>0</v>
      </c>
      <c r="D63" s="50" t="s">
        <v>555</v>
      </c>
      <c r="E63" s="54">
        <f>O116</f>
        <v>0</v>
      </c>
      <c r="F63" s="50" t="s">
        <v>223</v>
      </c>
      <c r="G63" s="54">
        <f>O164</f>
        <v>0</v>
      </c>
      <c r="H63" s="50"/>
      <c r="I63" s="198"/>
      <c r="J63" s="117"/>
      <c r="K63" s="117"/>
      <c r="L63" s="199"/>
      <c r="M63" s="199"/>
      <c r="N63" s="202" t="s">
        <v>209</v>
      </c>
      <c r="O63" s="199">
        <f>'単位入力'!G45</f>
        <v>0</v>
      </c>
      <c r="P63" s="199">
        <f>'単位入力'!H45</f>
        <v>0</v>
      </c>
      <c r="Q63" s="199">
        <f>'単位入力'!J45</f>
        <v>0</v>
      </c>
    </row>
    <row r="64" spans="1:17" s="27" customFormat="1" ht="13.5">
      <c r="A64" s="135"/>
      <c r="B64" s="99" t="s">
        <v>219</v>
      </c>
      <c r="C64" s="54">
        <f>O117</f>
        <v>0</v>
      </c>
      <c r="D64" s="99" t="s">
        <v>402</v>
      </c>
      <c r="E64" s="54">
        <f>O118</f>
        <v>0</v>
      </c>
      <c r="F64" s="50" t="s">
        <v>406</v>
      </c>
      <c r="G64" s="54">
        <f>O165</f>
        <v>0</v>
      </c>
      <c r="H64" s="50"/>
      <c r="I64" s="198"/>
      <c r="J64" s="117"/>
      <c r="K64" s="117"/>
      <c r="L64" s="199"/>
      <c r="M64" s="199"/>
      <c r="N64" s="202" t="s">
        <v>210</v>
      </c>
      <c r="O64" s="199">
        <f>'単位入力'!G46</f>
        <v>0</v>
      </c>
      <c r="P64" s="199">
        <f>'単位入力'!H46</f>
        <v>0</v>
      </c>
      <c r="Q64" s="199">
        <f>'単位入力'!J46</f>
        <v>0</v>
      </c>
    </row>
    <row r="65" spans="1:17" s="27" customFormat="1" ht="13.5" customHeight="1">
      <c r="A65" s="135"/>
      <c r="B65" s="50"/>
      <c r="C65" s="54"/>
      <c r="D65" s="50"/>
      <c r="E65" s="54"/>
      <c r="F65" s="50" t="s">
        <v>155</v>
      </c>
      <c r="G65" s="54">
        <f>O167</f>
        <v>0</v>
      </c>
      <c r="H65" s="50"/>
      <c r="I65" s="198"/>
      <c r="J65" s="117"/>
      <c r="K65" s="117"/>
      <c r="L65" s="199"/>
      <c r="M65" s="199"/>
      <c r="N65" s="202" t="s">
        <v>227</v>
      </c>
      <c r="O65" s="199">
        <f>'単位入力'!G47</f>
        <v>0</v>
      </c>
      <c r="P65" s="199">
        <f>'単位入力'!H47</f>
        <v>0</v>
      </c>
      <c r="Q65" s="199">
        <f>'単位入力'!J47</f>
        <v>0</v>
      </c>
    </row>
    <row r="66" spans="1:17" s="27" customFormat="1" ht="13.5" customHeight="1">
      <c r="A66" s="135"/>
      <c r="B66" s="50"/>
      <c r="C66" s="54"/>
      <c r="D66" s="131"/>
      <c r="E66" s="54"/>
      <c r="F66" s="50" t="s">
        <v>7</v>
      </c>
      <c r="G66" s="54">
        <f>O166</f>
        <v>0</v>
      </c>
      <c r="H66" s="50"/>
      <c r="I66" s="198"/>
      <c r="J66" s="117"/>
      <c r="K66" s="117"/>
      <c r="L66" s="199"/>
      <c r="M66" s="199"/>
      <c r="N66" s="202" t="s">
        <v>228</v>
      </c>
      <c r="O66" s="199">
        <f>'単位入力'!G48</f>
        <v>0</v>
      </c>
      <c r="P66" s="199">
        <f>'単位入力'!H48</f>
        <v>0</v>
      </c>
      <c r="Q66" s="199">
        <f>'単位入力'!J48</f>
        <v>0</v>
      </c>
    </row>
    <row r="67" spans="1:17" s="27" customFormat="1" ht="13.5" customHeight="1">
      <c r="A67" s="136" t="s">
        <v>156</v>
      </c>
      <c r="B67" s="58"/>
      <c r="C67" s="56"/>
      <c r="D67" s="57"/>
      <c r="E67" s="56"/>
      <c r="F67" s="58"/>
      <c r="G67" s="56"/>
      <c r="H67" s="58"/>
      <c r="I67" s="197"/>
      <c r="J67" s="124"/>
      <c r="K67" s="124"/>
      <c r="L67" s="199"/>
      <c r="M67" s="199"/>
      <c r="N67" s="202" t="s">
        <v>409</v>
      </c>
      <c r="O67" s="199">
        <f>'単位入力'!G49</f>
        <v>0</v>
      </c>
      <c r="P67" s="199">
        <f>'単位入力'!H49</f>
        <v>0</v>
      </c>
      <c r="Q67" s="199">
        <f>'単位入力'!J49</f>
        <v>0</v>
      </c>
    </row>
    <row r="68" spans="1:17" s="27" customFormat="1" ht="13.5" customHeight="1">
      <c r="A68" s="135"/>
      <c r="B68" s="50" t="s">
        <v>647</v>
      </c>
      <c r="C68" s="54">
        <f>O153</f>
        <v>0</v>
      </c>
      <c r="D68" s="132" t="s">
        <v>574</v>
      </c>
      <c r="E68" s="54">
        <f>O150</f>
        <v>0</v>
      </c>
      <c r="F68" s="132" t="s">
        <v>575</v>
      </c>
      <c r="G68" s="54">
        <f>O151</f>
        <v>0</v>
      </c>
      <c r="H68" s="50" t="s">
        <v>5</v>
      </c>
      <c r="I68" s="198">
        <f>O157</f>
        <v>0</v>
      </c>
      <c r="J68" s="117"/>
      <c r="K68" s="117"/>
      <c r="L68" s="199"/>
      <c r="M68" s="199"/>
      <c r="N68" s="202" t="s">
        <v>410</v>
      </c>
      <c r="O68" s="199">
        <f>'単位入力'!G50</f>
        <v>0</v>
      </c>
      <c r="P68" s="199">
        <f>'単位入力'!H50</f>
        <v>0</v>
      </c>
      <c r="Q68" s="199">
        <f>'単位入力'!J50</f>
        <v>0</v>
      </c>
    </row>
    <row r="69" spans="1:17" s="27" customFormat="1" ht="13.5" customHeight="1">
      <c r="A69" s="135"/>
      <c r="B69" s="50"/>
      <c r="C69" s="54"/>
      <c r="D69" s="50" t="s">
        <v>648</v>
      </c>
      <c r="E69" s="54">
        <f>O154</f>
        <v>0</v>
      </c>
      <c r="F69" s="50" t="s">
        <v>158</v>
      </c>
      <c r="G69" s="54">
        <f>O152</f>
        <v>0</v>
      </c>
      <c r="H69" s="50"/>
      <c r="I69" s="198"/>
      <c r="J69" s="117"/>
      <c r="K69" s="117"/>
      <c r="L69" s="199"/>
      <c r="M69" s="199"/>
      <c r="N69" s="202" t="s">
        <v>413</v>
      </c>
      <c r="O69" s="199">
        <f>'単位入力'!G51</f>
        <v>0</v>
      </c>
      <c r="P69" s="199">
        <f>'単位入力'!H51</f>
        <v>0</v>
      </c>
      <c r="Q69" s="199">
        <f>'単位入力'!J51</f>
        <v>0</v>
      </c>
    </row>
    <row r="70" spans="1:17" s="27" customFormat="1" ht="13.5">
      <c r="A70" s="135"/>
      <c r="B70" s="50"/>
      <c r="C70" s="54"/>
      <c r="D70" s="52"/>
      <c r="E70" s="54"/>
      <c r="F70" s="50" t="s">
        <v>3</v>
      </c>
      <c r="G70" s="54">
        <f>O155</f>
        <v>0</v>
      </c>
      <c r="H70" s="50"/>
      <c r="I70" s="198"/>
      <c r="J70" s="117"/>
      <c r="K70" s="117"/>
      <c r="L70" s="199"/>
      <c r="M70" s="199"/>
      <c r="N70" s="202" t="s">
        <v>414</v>
      </c>
      <c r="O70" s="199">
        <f>'単位入力'!G52</f>
        <v>0</v>
      </c>
      <c r="P70" s="199">
        <f>'単位入力'!H52</f>
        <v>0</v>
      </c>
      <c r="Q70" s="199">
        <f>'単位入力'!J52</f>
        <v>0</v>
      </c>
    </row>
    <row r="71" spans="1:17" s="27" customFormat="1" ht="13.5">
      <c r="A71" s="135"/>
      <c r="B71" s="50"/>
      <c r="C71" s="54"/>
      <c r="D71" s="50"/>
      <c r="E71" s="54"/>
      <c r="F71" s="50" t="s">
        <v>4</v>
      </c>
      <c r="G71" s="54">
        <f>O156</f>
        <v>0</v>
      </c>
      <c r="H71" s="50"/>
      <c r="I71" s="198"/>
      <c r="J71" s="117"/>
      <c r="K71" s="117"/>
      <c r="L71" s="199"/>
      <c r="M71" s="199"/>
      <c r="N71" s="201" t="s">
        <v>43</v>
      </c>
      <c r="O71" s="199"/>
      <c r="P71" s="199">
        <f>SUM(P72:P77)</f>
        <v>0</v>
      </c>
      <c r="Q71" s="199">
        <f>SUM(Q72:Q77)</f>
        <v>0</v>
      </c>
    </row>
    <row r="72" spans="1:17" s="27" customFormat="1" ht="13.5">
      <c r="A72" s="136" t="s">
        <v>159</v>
      </c>
      <c r="B72" s="58"/>
      <c r="C72" s="56"/>
      <c r="D72" s="58"/>
      <c r="E72" s="56"/>
      <c r="F72" s="58"/>
      <c r="G72" s="56"/>
      <c r="H72" s="58"/>
      <c r="I72" s="197"/>
      <c r="J72" s="124"/>
      <c r="K72" s="124"/>
      <c r="L72" s="199"/>
      <c r="M72" s="199"/>
      <c r="N72" s="202" t="s">
        <v>211</v>
      </c>
      <c r="O72" s="199">
        <f>'単位入力'!G54</f>
        <v>0</v>
      </c>
      <c r="P72" s="199">
        <f>'単位入力'!H54</f>
        <v>0</v>
      </c>
      <c r="Q72" s="199">
        <f>'単位入力'!J54</f>
        <v>0</v>
      </c>
    </row>
    <row r="73" spans="1:17" s="27" customFormat="1" ht="13.5">
      <c r="A73" s="135"/>
      <c r="B73" s="50" t="s">
        <v>646</v>
      </c>
      <c r="C73" s="54">
        <f>O135</f>
        <v>0</v>
      </c>
      <c r="E73" s="54"/>
      <c r="F73" s="50" t="s">
        <v>426</v>
      </c>
      <c r="G73" s="54">
        <f>O163</f>
        <v>0</v>
      </c>
      <c r="H73" s="50" t="s">
        <v>128</v>
      </c>
      <c r="I73" s="198">
        <f>O136</f>
        <v>0</v>
      </c>
      <c r="J73" s="117"/>
      <c r="K73" s="117"/>
      <c r="L73" s="199"/>
      <c r="M73" s="199"/>
      <c r="N73" s="202" t="s">
        <v>212</v>
      </c>
      <c r="O73" s="199">
        <f>'単位入力'!G55</f>
        <v>0</v>
      </c>
      <c r="P73" s="199">
        <f>'単位入力'!H55</f>
        <v>0</v>
      </c>
      <c r="Q73" s="199">
        <f>'単位入力'!J55</f>
        <v>0</v>
      </c>
    </row>
    <row r="74" spans="1:17" s="27" customFormat="1" ht="13.5">
      <c r="A74" s="135"/>
      <c r="C74" s="54"/>
      <c r="D74" s="50"/>
      <c r="E74" s="54"/>
      <c r="F74" s="50" t="s">
        <v>427</v>
      </c>
      <c r="G74" s="54">
        <f>O162</f>
        <v>0</v>
      </c>
      <c r="H74" s="50"/>
      <c r="I74" s="198"/>
      <c r="J74" s="117"/>
      <c r="K74" s="117"/>
      <c r="L74" s="199"/>
      <c r="M74" s="199"/>
      <c r="N74" s="202" t="s">
        <v>229</v>
      </c>
      <c r="O74" s="199">
        <f>'単位入力'!G56</f>
        <v>0</v>
      </c>
      <c r="P74" s="199">
        <f>'単位入力'!H56</f>
        <v>0</v>
      </c>
      <c r="Q74" s="199">
        <f>'単位入力'!J56</f>
        <v>0</v>
      </c>
    </row>
    <row r="75" spans="1:17" s="27" customFormat="1" ht="13.5">
      <c r="A75" s="133" t="s">
        <v>182</v>
      </c>
      <c r="B75" s="51"/>
      <c r="C75" s="55"/>
      <c r="D75" s="51"/>
      <c r="E75" s="55"/>
      <c r="F75" s="51"/>
      <c r="G75" s="55"/>
      <c r="H75" s="51"/>
      <c r="I75" s="197"/>
      <c r="J75" s="122">
        <f>(P177+P178+P179+P183+P184+IF(P174+P180&gt;=2,2,0))/18</f>
        <v>0</v>
      </c>
      <c r="K75" s="122">
        <f>(Q177+Q178+Q179+Q183+Q184+IF(Q174+Q180&gt;=2,2,0))/18</f>
        <v>0</v>
      </c>
      <c r="L75" s="199" t="s">
        <v>369</v>
      </c>
      <c r="M75" s="199"/>
      <c r="N75" s="202" t="s">
        <v>397</v>
      </c>
      <c r="O75" s="199">
        <f>'単位入力'!G57</f>
        <v>0</v>
      </c>
      <c r="P75" s="199">
        <f>'単位入力'!H57</f>
        <v>0</v>
      </c>
      <c r="Q75" s="199">
        <f>'単位入力'!J57</f>
        <v>0</v>
      </c>
    </row>
    <row r="76" spans="1:17" s="27" customFormat="1" ht="13.5">
      <c r="A76" s="134"/>
      <c r="B76" s="50" t="s">
        <v>119</v>
      </c>
      <c r="C76" s="54">
        <f>O119</f>
        <v>0</v>
      </c>
      <c r="D76" s="99" t="s">
        <v>160</v>
      </c>
      <c r="E76" s="54">
        <f>O177</f>
        <v>0</v>
      </c>
      <c r="F76" s="50" t="s">
        <v>157</v>
      </c>
      <c r="G76" s="54">
        <f>O151</f>
        <v>0</v>
      </c>
      <c r="H76" s="99" t="s">
        <v>225</v>
      </c>
      <c r="I76" s="198">
        <f>O183</f>
        <v>0</v>
      </c>
      <c r="J76" s="116"/>
      <c r="K76" s="116"/>
      <c r="L76" s="199"/>
      <c r="M76" s="199"/>
      <c r="N76" s="202" t="s">
        <v>411</v>
      </c>
      <c r="O76" s="199">
        <f>'単位入力'!G58</f>
        <v>0</v>
      </c>
      <c r="P76" s="199">
        <f>'単位入力'!H58</f>
        <v>0</v>
      </c>
      <c r="Q76" s="199">
        <f>'単位入力'!J58</f>
        <v>0</v>
      </c>
    </row>
    <row r="77" spans="1:17" s="27" customFormat="1" ht="13.5">
      <c r="A77" s="134"/>
      <c r="B77" s="50"/>
      <c r="C77" s="54"/>
      <c r="D77" s="99" t="s">
        <v>224</v>
      </c>
      <c r="E77" s="54">
        <f>O178</f>
        <v>0</v>
      </c>
      <c r="F77" s="99" t="s">
        <v>407</v>
      </c>
      <c r="G77" s="54">
        <f>O179</f>
        <v>0</v>
      </c>
      <c r="H77" s="99" t="s">
        <v>408</v>
      </c>
      <c r="I77" s="198">
        <f>O184</f>
        <v>0</v>
      </c>
      <c r="J77" s="118"/>
      <c r="K77" s="118"/>
      <c r="L77" s="199"/>
      <c r="M77" s="199"/>
      <c r="N77" s="202" t="s">
        <v>415</v>
      </c>
      <c r="O77" s="199">
        <f>'単位入力'!G59</f>
        <v>0</v>
      </c>
      <c r="P77" s="199">
        <f>'単位入力'!H59</f>
        <v>0</v>
      </c>
      <c r="Q77" s="199">
        <f>'単位入力'!J59</f>
        <v>0</v>
      </c>
    </row>
    <row r="78" spans="1:17" s="27" customFormat="1" ht="13.5">
      <c r="A78" s="134"/>
      <c r="B78" s="50"/>
      <c r="C78" s="54"/>
      <c r="D78" s="131"/>
      <c r="E78" s="54"/>
      <c r="F78" s="132" t="s">
        <v>576</v>
      </c>
      <c r="G78" s="54">
        <f>O180</f>
        <v>0</v>
      </c>
      <c r="H78" s="131"/>
      <c r="I78" s="198"/>
      <c r="J78" s="118"/>
      <c r="K78" s="118"/>
      <c r="L78" s="199"/>
      <c r="M78" s="199"/>
      <c r="N78" s="201" t="s">
        <v>117</v>
      </c>
      <c r="O78" s="199"/>
      <c r="P78" s="199">
        <f>SUM(P79:P97)</f>
        <v>0</v>
      </c>
      <c r="Q78" s="199">
        <f>SUM(Q79:Q97)</f>
        <v>0</v>
      </c>
    </row>
    <row r="79" spans="1:17" s="27" customFormat="1" ht="13.5">
      <c r="A79" s="135"/>
      <c r="B79" s="50"/>
      <c r="C79" s="54"/>
      <c r="D79" s="131"/>
      <c r="E79" s="54"/>
      <c r="F79" s="132" t="s">
        <v>577</v>
      </c>
      <c r="G79" s="54">
        <f>O174</f>
        <v>0</v>
      </c>
      <c r="H79" s="131"/>
      <c r="I79" s="198"/>
      <c r="J79" s="118"/>
      <c r="K79" s="118"/>
      <c r="L79" s="199"/>
      <c r="M79" s="199"/>
      <c r="N79" s="202" t="s">
        <v>468</v>
      </c>
      <c r="O79" s="199">
        <f>'単位入力'!G61</f>
        <v>0</v>
      </c>
      <c r="P79" s="199">
        <f>'単位入力'!H61</f>
        <v>0</v>
      </c>
      <c r="Q79" s="199">
        <f>'単位入力'!J61</f>
        <v>0</v>
      </c>
    </row>
    <row r="80" spans="1:17" s="27" customFormat="1" ht="13.5">
      <c r="A80" s="133" t="s">
        <v>183</v>
      </c>
      <c r="B80" s="51"/>
      <c r="C80" s="55"/>
      <c r="D80" s="53"/>
      <c r="E80" s="55"/>
      <c r="F80" s="53"/>
      <c r="G80" s="55"/>
      <c r="H80" s="53"/>
      <c r="I80" s="197"/>
      <c r="J80" s="122">
        <f>(P62+P71+P175+P176+P181+P182+P183+P184)/32</f>
        <v>0</v>
      </c>
      <c r="K80" s="122">
        <f>(Q62+Q71+Q175+Q176+Q181+Q182+Q183+Q184)/32</f>
        <v>0</v>
      </c>
      <c r="L80" s="199" t="s">
        <v>370</v>
      </c>
      <c r="M80" s="199"/>
      <c r="N80" s="202" t="s">
        <v>469</v>
      </c>
      <c r="O80" s="199">
        <f>'単位入力'!G62</f>
        <v>0</v>
      </c>
      <c r="P80" s="199">
        <f>'単位入力'!H62</f>
        <v>0</v>
      </c>
      <c r="Q80" s="199">
        <f>'単位入力'!J62</f>
        <v>0</v>
      </c>
    </row>
    <row r="81" spans="1:17" s="27" customFormat="1" ht="13.5">
      <c r="A81" s="134"/>
      <c r="B81" s="99" t="s">
        <v>267</v>
      </c>
      <c r="C81" s="54">
        <f>O64</f>
        <v>0</v>
      </c>
      <c r="D81" s="99" t="s">
        <v>264</v>
      </c>
      <c r="E81" s="54">
        <f>O68</f>
        <v>0</v>
      </c>
      <c r="F81" s="50" t="s">
        <v>220</v>
      </c>
      <c r="G81" s="54">
        <f>O124</f>
        <v>0</v>
      </c>
      <c r="H81" s="99" t="s">
        <v>268</v>
      </c>
      <c r="I81" s="198">
        <f>O181</f>
        <v>0</v>
      </c>
      <c r="J81" s="116"/>
      <c r="K81" s="116"/>
      <c r="L81" s="199"/>
      <c r="M81" s="199"/>
      <c r="N81" s="202" t="s">
        <v>470</v>
      </c>
      <c r="O81" s="199">
        <f>'単位入力'!G63</f>
        <v>0</v>
      </c>
      <c r="P81" s="199">
        <f>'単位入力'!H63</f>
        <v>0</v>
      </c>
      <c r="Q81" s="199">
        <f>'単位入力'!J63</f>
        <v>0</v>
      </c>
    </row>
    <row r="82" spans="1:17" s="27" customFormat="1" ht="13.5">
      <c r="A82" s="134"/>
      <c r="B82" s="99" t="s">
        <v>273</v>
      </c>
      <c r="C82" s="54">
        <f>O66</f>
        <v>0</v>
      </c>
      <c r="D82" s="99" t="s">
        <v>278</v>
      </c>
      <c r="E82" s="54">
        <f>O70</f>
        <v>0</v>
      </c>
      <c r="F82" s="50" t="s">
        <v>403</v>
      </c>
      <c r="G82" s="54">
        <f>O125</f>
        <v>0</v>
      </c>
      <c r="H82" s="99" t="s">
        <v>274</v>
      </c>
      <c r="I82" s="198">
        <f>O182</f>
        <v>0</v>
      </c>
      <c r="J82" s="118"/>
      <c r="K82" s="118"/>
      <c r="L82" s="199"/>
      <c r="M82" s="199"/>
      <c r="N82" s="202" t="s">
        <v>471</v>
      </c>
      <c r="O82" s="199">
        <f>'単位入力'!G64</f>
        <v>0</v>
      </c>
      <c r="P82" s="199">
        <f>'単位入力'!H64</f>
        <v>0</v>
      </c>
      <c r="Q82" s="199">
        <f>'単位入力'!J64</f>
        <v>0</v>
      </c>
    </row>
    <row r="83" spans="1:17" s="27" customFormat="1" ht="13.5">
      <c r="A83" s="135"/>
      <c r="B83" s="99" t="s">
        <v>269</v>
      </c>
      <c r="C83" s="54">
        <f>O63</f>
        <v>0</v>
      </c>
      <c r="D83" s="99" t="s">
        <v>265</v>
      </c>
      <c r="E83" s="54">
        <f>O68</f>
        <v>0</v>
      </c>
      <c r="F83" s="99" t="s">
        <v>457</v>
      </c>
      <c r="G83" s="54">
        <f>O176</f>
        <v>0</v>
      </c>
      <c r="H83" s="99" t="s">
        <v>225</v>
      </c>
      <c r="I83" s="198">
        <f>O183</f>
        <v>0</v>
      </c>
      <c r="J83" s="116"/>
      <c r="K83" s="116"/>
      <c r="L83" s="199"/>
      <c r="M83" s="199"/>
      <c r="N83" s="202" t="s">
        <v>461</v>
      </c>
      <c r="O83" s="199">
        <f>'単位入力'!G65</f>
        <v>0</v>
      </c>
      <c r="P83" s="199">
        <f>'単位入力'!H65</f>
        <v>0</v>
      </c>
      <c r="Q83" s="199">
        <f>'単位入力'!J65</f>
        <v>0</v>
      </c>
    </row>
    <row r="84" spans="1:17" s="27" customFormat="1" ht="13.5">
      <c r="A84" s="135"/>
      <c r="B84" s="99" t="s">
        <v>275</v>
      </c>
      <c r="C84" s="54">
        <f>O65</f>
        <v>0</v>
      </c>
      <c r="D84" s="99" t="s">
        <v>279</v>
      </c>
      <c r="E84" s="54">
        <f>O69</f>
        <v>0</v>
      </c>
      <c r="F84" s="131"/>
      <c r="G84" s="54"/>
      <c r="H84" s="99" t="s">
        <v>408</v>
      </c>
      <c r="I84" s="198">
        <f>O184</f>
        <v>0</v>
      </c>
      <c r="J84" s="118"/>
      <c r="K84" s="118"/>
      <c r="L84" s="199"/>
      <c r="M84" s="199"/>
      <c r="N84" s="202" t="s">
        <v>472</v>
      </c>
      <c r="O84" s="199">
        <f>'単位入力'!G66</f>
        <v>0</v>
      </c>
      <c r="P84" s="199">
        <f>'単位入力'!H66</f>
        <v>0</v>
      </c>
      <c r="Q84" s="199">
        <f>'単位入力'!J66</f>
        <v>0</v>
      </c>
    </row>
    <row r="85" spans="1:17" s="27" customFormat="1" ht="13.5">
      <c r="A85" s="135"/>
      <c r="B85" s="99" t="s">
        <v>270</v>
      </c>
      <c r="C85" s="54">
        <f>O72</f>
        <v>0</v>
      </c>
      <c r="D85" s="99" t="s">
        <v>411</v>
      </c>
      <c r="E85" s="54">
        <f>O76</f>
        <v>0</v>
      </c>
      <c r="F85" s="54"/>
      <c r="G85" s="54"/>
      <c r="H85" s="50" t="s">
        <v>593</v>
      </c>
      <c r="I85" s="198">
        <f>O168</f>
        <v>0</v>
      </c>
      <c r="J85" s="119"/>
      <c r="K85" s="119"/>
      <c r="L85" s="199"/>
      <c r="M85" s="199"/>
      <c r="N85" s="202" t="s">
        <v>459</v>
      </c>
      <c r="O85" s="199">
        <f>'単位入力'!G67</f>
        <v>0</v>
      </c>
      <c r="P85" s="199">
        <f>'単位入力'!H67</f>
        <v>0</v>
      </c>
      <c r="Q85" s="199">
        <f>'単位入力'!J67</f>
        <v>0</v>
      </c>
    </row>
    <row r="86" spans="1:17" s="27" customFormat="1" ht="13.5">
      <c r="A86" s="135"/>
      <c r="B86" s="99" t="s">
        <v>276</v>
      </c>
      <c r="C86" s="54">
        <f>O74</f>
        <v>0</v>
      </c>
      <c r="D86" s="99" t="s">
        <v>415</v>
      </c>
      <c r="E86" s="54">
        <f>O77</f>
        <v>0</v>
      </c>
      <c r="F86" s="54"/>
      <c r="G86" s="54"/>
      <c r="H86" s="54"/>
      <c r="I86" s="198"/>
      <c r="J86" s="119"/>
      <c r="K86" s="119"/>
      <c r="L86" s="199"/>
      <c r="M86" s="199"/>
      <c r="N86" s="202" t="s">
        <v>473</v>
      </c>
      <c r="O86" s="199">
        <f>'単位入力'!G68</f>
        <v>0</v>
      </c>
      <c r="P86" s="199">
        <f>'単位入力'!H68</f>
        <v>0</v>
      </c>
      <c r="Q86" s="199">
        <f>'単位入力'!J68</f>
        <v>0</v>
      </c>
    </row>
    <row r="87" spans="1:17" s="27" customFormat="1" ht="13.5">
      <c r="A87" s="135"/>
      <c r="B87" s="99" t="s">
        <v>271</v>
      </c>
      <c r="C87" s="54">
        <f>O73</f>
        <v>0</v>
      </c>
      <c r="D87" s="99" t="s">
        <v>455</v>
      </c>
      <c r="E87" s="54">
        <f>O175</f>
        <v>0</v>
      </c>
      <c r="F87" s="54"/>
      <c r="G87" s="54"/>
      <c r="H87" s="54"/>
      <c r="I87" s="198"/>
      <c r="J87" s="119"/>
      <c r="K87" s="119"/>
      <c r="L87" s="199"/>
      <c r="M87" s="199"/>
      <c r="N87" s="202" t="s">
        <v>474</v>
      </c>
      <c r="O87" s="199">
        <f>'単位入力'!G69</f>
        <v>0</v>
      </c>
      <c r="P87" s="199">
        <f>'単位入力'!H69</f>
        <v>0</v>
      </c>
      <c r="Q87" s="199">
        <f>'単位入力'!J69</f>
        <v>0</v>
      </c>
    </row>
    <row r="88" spans="1:17" s="27" customFormat="1" ht="13.5">
      <c r="A88" s="135"/>
      <c r="B88" s="99" t="s">
        <v>277</v>
      </c>
      <c r="C88" s="54">
        <f>O75</f>
        <v>0</v>
      </c>
      <c r="D88" s="54"/>
      <c r="E88" s="54"/>
      <c r="F88" s="54"/>
      <c r="G88" s="54"/>
      <c r="H88" s="54"/>
      <c r="I88" s="198"/>
      <c r="J88" s="119"/>
      <c r="K88" s="119"/>
      <c r="L88" s="199"/>
      <c r="M88" s="199"/>
      <c r="N88" s="202" t="s">
        <v>296</v>
      </c>
      <c r="O88" s="199">
        <f>'単位入力'!G70</f>
        <v>0</v>
      </c>
      <c r="P88" s="199">
        <f>'単位入力'!H70</f>
        <v>0</v>
      </c>
      <c r="Q88" s="199">
        <f>'単位入力'!J70</f>
        <v>0</v>
      </c>
    </row>
    <row r="89" spans="1:17" s="27" customFormat="1" ht="13.5">
      <c r="A89" s="133" t="s">
        <v>184</v>
      </c>
      <c r="B89" s="53"/>
      <c r="C89" s="55"/>
      <c r="D89" s="55"/>
      <c r="E89" s="55"/>
      <c r="F89" s="55"/>
      <c r="G89" s="55"/>
      <c r="H89" s="55"/>
      <c r="I89" s="197"/>
      <c r="J89" s="123">
        <f>(P175+P176+P183+P184+IF(P174+P180&gt;=2,2,0))/16</f>
        <v>0</v>
      </c>
      <c r="K89" s="123">
        <f>(Q175+Q176+Q183+Q184+IF(Q174+Q180&gt;=2,2,0))/16</f>
        <v>0</v>
      </c>
      <c r="L89" s="199" t="s">
        <v>371</v>
      </c>
      <c r="M89" s="199"/>
      <c r="N89" s="202" t="s">
        <v>297</v>
      </c>
      <c r="O89" s="199">
        <f>'単位入力'!G71</f>
        <v>0</v>
      </c>
      <c r="P89" s="199">
        <f>'単位入力'!H71</f>
        <v>0</v>
      </c>
      <c r="Q89" s="199">
        <f>'単位入力'!J71</f>
        <v>0</v>
      </c>
    </row>
    <row r="90" spans="1:17" s="27" customFormat="1" ht="13.5">
      <c r="A90" s="134"/>
      <c r="B90" s="50"/>
      <c r="C90" s="54"/>
      <c r="D90" s="99" t="s">
        <v>455</v>
      </c>
      <c r="E90" s="54">
        <f>O175</f>
        <v>0</v>
      </c>
      <c r="F90" s="99" t="s">
        <v>457</v>
      </c>
      <c r="G90" s="54">
        <f>O179</f>
        <v>0</v>
      </c>
      <c r="H90" s="99" t="s">
        <v>225</v>
      </c>
      <c r="I90" s="198">
        <f>O183</f>
        <v>0</v>
      </c>
      <c r="J90" s="116"/>
      <c r="K90" s="116"/>
      <c r="L90" s="199"/>
      <c r="M90" s="199"/>
      <c r="N90" s="202" t="s">
        <v>298</v>
      </c>
      <c r="O90" s="199">
        <f>'単位入力'!G72</f>
        <v>0</v>
      </c>
      <c r="P90" s="199">
        <f>'単位入力'!H72</f>
        <v>0</v>
      </c>
      <c r="Q90" s="199">
        <f>'単位入力'!J72</f>
        <v>0</v>
      </c>
    </row>
    <row r="91" spans="1:17" s="27" customFormat="1" ht="13.5">
      <c r="A91" s="135"/>
      <c r="B91" s="50"/>
      <c r="C91" s="54"/>
      <c r="D91" s="50"/>
      <c r="E91" s="54"/>
      <c r="F91" s="132" t="s">
        <v>578</v>
      </c>
      <c r="G91" s="54">
        <f>O180</f>
        <v>0</v>
      </c>
      <c r="H91" s="99" t="s">
        <v>408</v>
      </c>
      <c r="I91" s="198">
        <f>O184</f>
        <v>0</v>
      </c>
      <c r="J91" s="118"/>
      <c r="K91" s="118"/>
      <c r="L91" s="199"/>
      <c r="M91" s="199"/>
      <c r="N91" s="202" t="s">
        <v>299</v>
      </c>
      <c r="O91" s="199">
        <f>'単位入力'!G73</f>
        <v>0</v>
      </c>
      <c r="P91" s="199">
        <f>'単位入力'!H73</f>
        <v>0</v>
      </c>
      <c r="Q91" s="199">
        <f>'単位入力'!J73</f>
        <v>0</v>
      </c>
    </row>
    <row r="92" spans="1:17" ht="14.25" thickBot="1">
      <c r="A92" s="137"/>
      <c r="B92" s="100"/>
      <c r="C92" s="100"/>
      <c r="D92" s="100"/>
      <c r="E92" s="100"/>
      <c r="F92" s="138" t="s">
        <v>579</v>
      </c>
      <c r="G92" s="100">
        <f>O174</f>
        <v>0</v>
      </c>
      <c r="H92" s="100"/>
      <c r="I92" s="195"/>
      <c r="J92" s="120"/>
      <c r="K92" s="120"/>
      <c r="N92" s="202" t="s">
        <v>300</v>
      </c>
      <c r="O92" s="199">
        <f>'単位入力'!G74</f>
        <v>0</v>
      </c>
      <c r="P92" s="199">
        <f>'単位入力'!H74</f>
        <v>0</v>
      </c>
      <c r="Q92" s="199">
        <f>'単位入力'!J74</f>
        <v>0</v>
      </c>
    </row>
    <row r="93" spans="14:17" ht="13.5">
      <c r="N93" s="202" t="s">
        <v>301</v>
      </c>
      <c r="O93" s="199">
        <f>'単位入力'!G75</f>
        <v>0</v>
      </c>
      <c r="P93" s="199">
        <f>'単位入力'!H75</f>
        <v>0</v>
      </c>
      <c r="Q93" s="199">
        <f>'単位入力'!J75</f>
        <v>0</v>
      </c>
    </row>
    <row r="94" spans="14:17" ht="13.5">
      <c r="N94" s="202" t="s">
        <v>302</v>
      </c>
      <c r="O94" s="199">
        <f>'単位入力'!G76</f>
        <v>0</v>
      </c>
      <c r="P94" s="199">
        <f>'単位入力'!H76</f>
        <v>0</v>
      </c>
      <c r="Q94" s="199">
        <f>'単位入力'!J76</f>
        <v>0</v>
      </c>
    </row>
    <row r="95" spans="14:17" ht="13.5">
      <c r="N95" s="202" t="s">
        <v>303</v>
      </c>
      <c r="O95" s="199">
        <f>'単位入力'!G77</f>
        <v>0</v>
      </c>
      <c r="P95" s="199">
        <f>'単位入力'!H77</f>
        <v>0</v>
      </c>
      <c r="Q95" s="199">
        <f>'単位入力'!J77</f>
        <v>0</v>
      </c>
    </row>
    <row r="96" spans="14:17" ht="13.5">
      <c r="N96" s="202" t="s">
        <v>304</v>
      </c>
      <c r="O96" s="199">
        <f>'単位入力'!G78</f>
        <v>0</v>
      </c>
      <c r="P96" s="199">
        <f>'単位入力'!H78</f>
        <v>0</v>
      </c>
      <c r="Q96" s="199">
        <f>'単位入力'!J78</f>
        <v>0</v>
      </c>
    </row>
    <row r="97" spans="14:17" ht="13.5">
      <c r="N97" s="202" t="s">
        <v>305</v>
      </c>
      <c r="O97" s="199">
        <f>'単位入力'!G79</f>
        <v>0</v>
      </c>
      <c r="P97" s="199">
        <f>'単位入力'!H79</f>
        <v>0</v>
      </c>
      <c r="Q97" s="199">
        <f>'単位入力'!J79</f>
        <v>0</v>
      </c>
    </row>
    <row r="98" spans="14:17" ht="13.5">
      <c r="N98" s="201" t="s">
        <v>118</v>
      </c>
      <c r="P98" s="199">
        <f>SUM(P99:P127)</f>
        <v>0</v>
      </c>
      <c r="Q98" s="199">
        <f>SUM(Q99:Q127)</f>
        <v>0</v>
      </c>
    </row>
    <row r="99" spans="14:17" ht="13.5">
      <c r="N99" s="202" t="s">
        <v>306</v>
      </c>
      <c r="O99" s="199">
        <f>'単位入力'!G81</f>
        <v>0</v>
      </c>
      <c r="P99" s="199">
        <f>'単位入力'!H81</f>
        <v>0</v>
      </c>
      <c r="Q99" s="199">
        <f>'単位入力'!J81</f>
        <v>0</v>
      </c>
    </row>
    <row r="100" spans="14:17" ht="13.5">
      <c r="N100" s="202" t="s">
        <v>308</v>
      </c>
      <c r="O100" s="199">
        <f>'単位入力'!G82</f>
        <v>0</v>
      </c>
      <c r="P100" s="199">
        <f>'単位入力'!H82</f>
        <v>0</v>
      </c>
      <c r="Q100" s="199">
        <f>'単位入力'!J82</f>
        <v>0</v>
      </c>
    </row>
    <row r="101" spans="14:17" ht="13.5">
      <c r="N101" s="202" t="s">
        <v>309</v>
      </c>
      <c r="O101" s="199">
        <f>'単位入力'!G83</f>
        <v>0</v>
      </c>
      <c r="P101" s="199">
        <f>'単位入力'!H83</f>
        <v>0</v>
      </c>
      <c r="Q101" s="199">
        <f>'単位入力'!J83</f>
        <v>0</v>
      </c>
    </row>
    <row r="102" spans="14:17" ht="13.5">
      <c r="N102" s="202" t="s">
        <v>310</v>
      </c>
      <c r="O102" s="199">
        <f>'単位入力'!G84</f>
        <v>0</v>
      </c>
      <c r="P102" s="199">
        <f>'単位入力'!H84</f>
        <v>0</v>
      </c>
      <c r="Q102" s="199">
        <f>'単位入力'!J84</f>
        <v>0</v>
      </c>
    </row>
    <row r="103" spans="14:17" ht="13.5">
      <c r="N103" s="202" t="s">
        <v>311</v>
      </c>
      <c r="O103" s="199">
        <f>'単位入力'!G85</f>
        <v>0</v>
      </c>
      <c r="P103" s="199">
        <f>'単位入力'!H85</f>
        <v>0</v>
      </c>
      <c r="Q103" s="199">
        <f>'単位入力'!J85</f>
        <v>0</v>
      </c>
    </row>
    <row r="104" spans="14:17" ht="13.5">
      <c r="N104" s="202" t="s">
        <v>312</v>
      </c>
      <c r="O104" s="199">
        <f>'単位入力'!G86</f>
        <v>0</v>
      </c>
      <c r="P104" s="199">
        <f>'単位入力'!H86</f>
        <v>0</v>
      </c>
      <c r="Q104" s="199">
        <f>'単位入力'!J86</f>
        <v>0</v>
      </c>
    </row>
    <row r="105" spans="14:17" ht="13.5">
      <c r="N105" s="202" t="s">
        <v>313</v>
      </c>
      <c r="O105" s="199">
        <f>'単位入力'!G87</f>
        <v>0</v>
      </c>
      <c r="P105" s="199">
        <f>'単位入力'!H87</f>
        <v>0</v>
      </c>
      <c r="Q105" s="199">
        <f>'単位入力'!J87</f>
        <v>0</v>
      </c>
    </row>
    <row r="106" spans="14:17" ht="13.5">
      <c r="N106" s="202" t="s">
        <v>314</v>
      </c>
      <c r="O106" s="199">
        <f>'単位入力'!G88</f>
        <v>0</v>
      </c>
      <c r="P106" s="199">
        <f>'単位入力'!H88</f>
        <v>0</v>
      </c>
      <c r="Q106" s="199">
        <f>'単位入力'!J88</f>
        <v>0</v>
      </c>
    </row>
    <row r="107" spans="14:17" ht="13.5">
      <c r="N107" s="202" t="s">
        <v>315</v>
      </c>
      <c r="O107" s="199">
        <f>'単位入力'!G89</f>
        <v>0</v>
      </c>
      <c r="P107" s="199">
        <f>'単位入力'!H89</f>
        <v>0</v>
      </c>
      <c r="Q107" s="199">
        <f>'単位入力'!J89</f>
        <v>0</v>
      </c>
    </row>
    <row r="108" spans="14:17" ht="13.5">
      <c r="N108" s="202" t="s">
        <v>316</v>
      </c>
      <c r="O108" s="199">
        <f>'単位入力'!G90</f>
        <v>0</v>
      </c>
      <c r="P108" s="199">
        <f>'単位入力'!H90</f>
        <v>0</v>
      </c>
      <c r="Q108" s="199">
        <f>'単位入力'!J90</f>
        <v>0</v>
      </c>
    </row>
    <row r="109" spans="14:17" ht="13.5">
      <c r="N109" s="202" t="s">
        <v>317</v>
      </c>
      <c r="O109" s="199">
        <f>'単位入力'!G91</f>
        <v>0</v>
      </c>
      <c r="P109" s="199">
        <f>'単位入力'!H91</f>
        <v>0</v>
      </c>
      <c r="Q109" s="199">
        <f>'単位入力'!J91</f>
        <v>0</v>
      </c>
    </row>
    <row r="110" spans="14:17" ht="13.5">
      <c r="N110" s="202" t="s">
        <v>490</v>
      </c>
      <c r="O110" s="199">
        <f>'単位入力'!G92</f>
        <v>0</v>
      </c>
      <c r="P110" s="199">
        <f>'単位入力'!H92</f>
        <v>0</v>
      </c>
      <c r="Q110" s="199">
        <f>'単位入力'!J92</f>
        <v>0</v>
      </c>
    </row>
    <row r="111" spans="14:17" ht="13.5">
      <c r="N111" s="202" t="s">
        <v>491</v>
      </c>
      <c r="O111" s="199">
        <f>'単位入力'!G93</f>
        <v>0</v>
      </c>
      <c r="P111" s="199">
        <f>'単位入力'!H93</f>
        <v>0</v>
      </c>
      <c r="Q111" s="199">
        <f>'単位入力'!J93</f>
        <v>0</v>
      </c>
    </row>
    <row r="112" spans="14:17" ht="13.5">
      <c r="N112" s="202" t="s">
        <v>492</v>
      </c>
      <c r="O112" s="199">
        <f>'単位入力'!G94</f>
        <v>0</v>
      </c>
      <c r="P112" s="199">
        <f>'単位入力'!H94</f>
        <v>0</v>
      </c>
      <c r="Q112" s="199">
        <f>'単位入力'!J94</f>
        <v>0</v>
      </c>
    </row>
    <row r="113" spans="14:17" ht="13.5">
      <c r="N113" s="202" t="s">
        <v>493</v>
      </c>
      <c r="O113" s="199">
        <f>'単位入力'!G95</f>
        <v>0</v>
      </c>
      <c r="P113" s="199">
        <f>'単位入力'!H95</f>
        <v>0</v>
      </c>
      <c r="Q113" s="199">
        <f>'単位入力'!J95</f>
        <v>0</v>
      </c>
    </row>
    <row r="114" spans="14:17" ht="13.5">
      <c r="N114" s="202" t="s">
        <v>494</v>
      </c>
      <c r="O114" s="199">
        <f>'単位入力'!G96</f>
        <v>0</v>
      </c>
      <c r="P114" s="199">
        <f>'単位入力'!H96</f>
        <v>0</v>
      </c>
      <c r="Q114" s="199">
        <f>'単位入力'!J96</f>
        <v>0</v>
      </c>
    </row>
    <row r="115" spans="14:17" ht="13.5">
      <c r="N115" s="202" t="s">
        <v>495</v>
      </c>
      <c r="O115" s="199">
        <f>'単位入力'!G97</f>
        <v>0</v>
      </c>
      <c r="P115" s="199">
        <f>'単位入力'!H97</f>
        <v>0</v>
      </c>
      <c r="Q115" s="199">
        <f>'単位入力'!J97</f>
        <v>0</v>
      </c>
    </row>
    <row r="116" spans="14:17" ht="13.5">
      <c r="N116" s="202" t="s">
        <v>496</v>
      </c>
      <c r="O116" s="199">
        <f>'単位入力'!G98</f>
        <v>0</v>
      </c>
      <c r="P116" s="199">
        <f>'単位入力'!H98</f>
        <v>0</v>
      </c>
      <c r="Q116" s="199">
        <f>'単位入力'!J98</f>
        <v>0</v>
      </c>
    </row>
    <row r="117" spans="14:17" ht="13.5">
      <c r="N117" s="202" t="s">
        <v>497</v>
      </c>
      <c r="O117" s="199">
        <f>'単位入力'!G99</f>
        <v>0</v>
      </c>
      <c r="P117" s="199">
        <f>'単位入力'!H99</f>
        <v>0</v>
      </c>
      <c r="Q117" s="199">
        <f>'単位入力'!J99</f>
        <v>0</v>
      </c>
    </row>
    <row r="118" spans="14:17" ht="13.5">
      <c r="N118" s="202" t="s">
        <v>498</v>
      </c>
      <c r="O118" s="199">
        <f>'単位入力'!G100</f>
        <v>0</v>
      </c>
      <c r="P118" s="199">
        <f>'単位入力'!H100</f>
        <v>0</v>
      </c>
      <c r="Q118" s="199">
        <f>'単位入力'!J100</f>
        <v>0</v>
      </c>
    </row>
    <row r="119" spans="14:17" ht="13.5">
      <c r="N119" s="202" t="s">
        <v>499</v>
      </c>
      <c r="O119" s="199">
        <f>'単位入力'!G101</f>
        <v>0</v>
      </c>
      <c r="P119" s="199">
        <f>'単位入力'!H101</f>
        <v>0</v>
      </c>
      <c r="Q119" s="199">
        <f>'単位入力'!J101</f>
        <v>0</v>
      </c>
    </row>
    <row r="120" spans="14:17" ht="13.5">
      <c r="N120" s="202" t="s">
        <v>500</v>
      </c>
      <c r="O120" s="199">
        <f>'単位入力'!G102</f>
        <v>0</v>
      </c>
      <c r="P120" s="199">
        <f>'単位入力'!H102</f>
        <v>0</v>
      </c>
      <c r="Q120" s="199">
        <f>'単位入力'!J102</f>
        <v>0</v>
      </c>
    </row>
    <row r="121" spans="14:17" ht="13.5">
      <c r="N121" s="202" t="s">
        <v>501</v>
      </c>
      <c r="O121" s="199">
        <f>'単位入力'!G103</f>
        <v>0</v>
      </c>
      <c r="P121" s="199">
        <f>'単位入力'!H103</f>
        <v>0</v>
      </c>
      <c r="Q121" s="199">
        <f>'単位入力'!J103</f>
        <v>0</v>
      </c>
    </row>
    <row r="122" spans="14:17" ht="13.5">
      <c r="N122" s="202" t="s">
        <v>502</v>
      </c>
      <c r="O122" s="199">
        <f>'単位入力'!G104</f>
        <v>0</v>
      </c>
      <c r="P122" s="199">
        <f>'単位入力'!H104</f>
        <v>0</v>
      </c>
      <c r="Q122" s="199">
        <f>'単位入力'!J104</f>
        <v>0</v>
      </c>
    </row>
    <row r="123" spans="14:17" ht="13.5">
      <c r="N123" s="202" t="s">
        <v>503</v>
      </c>
      <c r="O123" s="199">
        <f>'単位入力'!G105</f>
        <v>0</v>
      </c>
      <c r="P123" s="199">
        <f>'単位入力'!H105</f>
        <v>0</v>
      </c>
      <c r="Q123" s="199">
        <f>'単位入力'!J105</f>
        <v>0</v>
      </c>
    </row>
    <row r="124" spans="14:17" ht="13.5">
      <c r="N124" s="202" t="s">
        <v>504</v>
      </c>
      <c r="O124" s="199">
        <f>'単位入力'!G106</f>
        <v>0</v>
      </c>
      <c r="P124" s="199">
        <f>'単位入力'!H106</f>
        <v>0</v>
      </c>
      <c r="Q124" s="199">
        <f>'単位入力'!J106</f>
        <v>0</v>
      </c>
    </row>
    <row r="125" spans="14:17" ht="13.5">
      <c r="N125" s="202" t="s">
        <v>505</v>
      </c>
      <c r="O125" s="199">
        <f>'単位入力'!G107</f>
        <v>0</v>
      </c>
      <c r="P125" s="199">
        <f>'単位入力'!H107</f>
        <v>0</v>
      </c>
      <c r="Q125" s="199">
        <f>'単位入力'!J107</f>
        <v>0</v>
      </c>
    </row>
    <row r="126" spans="14:17" ht="13.5">
      <c r="N126" s="202" t="s">
        <v>506</v>
      </c>
      <c r="O126" s="199">
        <f>'単位入力'!G108</f>
        <v>0</v>
      </c>
      <c r="P126" s="199">
        <f>'単位入力'!H108</f>
        <v>0</v>
      </c>
      <c r="Q126" s="199">
        <f>'単位入力'!J108</f>
        <v>0</v>
      </c>
    </row>
    <row r="127" spans="14:17" ht="13.5">
      <c r="N127" s="202" t="s">
        <v>507</v>
      </c>
      <c r="O127" s="199">
        <f>'単位入力'!G109</f>
        <v>0</v>
      </c>
      <c r="P127" s="199">
        <f>'単位入力'!H109</f>
        <v>0</v>
      </c>
      <c r="Q127" s="199">
        <f>'単位入力'!J109</f>
        <v>0</v>
      </c>
    </row>
    <row r="128" spans="14:17" ht="13.5">
      <c r="N128" s="201" t="s">
        <v>120</v>
      </c>
      <c r="P128" s="199">
        <f>SUM(P129:P184)</f>
        <v>0</v>
      </c>
      <c r="Q128" s="199">
        <f>SUM(Q129:Q184)</f>
        <v>0</v>
      </c>
    </row>
    <row r="129" spans="14:17" ht="13.5">
      <c r="N129" s="202" t="s">
        <v>508</v>
      </c>
      <c r="O129" s="199">
        <f>'単位入力'!G111</f>
        <v>0</v>
      </c>
      <c r="P129" s="199">
        <f>'単位入力'!H111</f>
        <v>0</v>
      </c>
      <c r="Q129" s="199">
        <f>'単位入力'!J111</f>
        <v>0</v>
      </c>
    </row>
    <row r="130" spans="14:17" ht="13.5">
      <c r="N130" s="202" t="s">
        <v>509</v>
      </c>
      <c r="O130" s="199">
        <f>'単位入力'!G112</f>
        <v>0</v>
      </c>
      <c r="P130" s="199">
        <f>'単位入力'!H112</f>
        <v>0</v>
      </c>
      <c r="Q130" s="199">
        <f>'単位入力'!J112</f>
        <v>0</v>
      </c>
    </row>
    <row r="131" spans="14:17" ht="13.5">
      <c r="N131" s="202" t="s">
        <v>510</v>
      </c>
      <c r="O131" s="199">
        <f>'単位入力'!G113</f>
        <v>0</v>
      </c>
      <c r="P131" s="199">
        <f>'単位入力'!H113</f>
        <v>0</v>
      </c>
      <c r="Q131" s="199">
        <f>'単位入力'!J113</f>
        <v>0</v>
      </c>
    </row>
    <row r="132" spans="14:17" ht="13.5">
      <c r="N132" s="202" t="s">
        <v>337</v>
      </c>
      <c r="O132" s="199">
        <f>'単位入力'!G114</f>
        <v>0</v>
      </c>
      <c r="P132" s="199">
        <f>'単位入力'!H114</f>
        <v>0</v>
      </c>
      <c r="Q132" s="199">
        <f>'単位入力'!J114</f>
        <v>0</v>
      </c>
    </row>
    <row r="133" spans="14:17" ht="13.5">
      <c r="N133" s="202" t="s">
        <v>338</v>
      </c>
      <c r="O133" s="199">
        <f>'単位入力'!G115</f>
        <v>0</v>
      </c>
      <c r="P133" s="199">
        <f>'単位入力'!H115</f>
        <v>0</v>
      </c>
      <c r="Q133" s="199">
        <f>'単位入力'!J115</f>
        <v>0</v>
      </c>
    </row>
    <row r="134" spans="14:17" ht="13.5">
      <c r="N134" s="202" t="s">
        <v>339</v>
      </c>
      <c r="O134" s="199">
        <f>'単位入力'!G116</f>
        <v>0</v>
      </c>
      <c r="P134" s="199">
        <f>'単位入力'!H116</f>
        <v>0</v>
      </c>
      <c r="Q134" s="199">
        <f>'単位入力'!J116</f>
        <v>0</v>
      </c>
    </row>
    <row r="135" spans="14:17" ht="13.5">
      <c r="N135" s="202" t="s">
        <v>660</v>
      </c>
      <c r="O135" s="199">
        <f>'単位入力'!G117</f>
        <v>0</v>
      </c>
      <c r="P135" s="199">
        <f>'単位入力'!H117</f>
        <v>0</v>
      </c>
      <c r="Q135" s="199">
        <f>'単位入力'!J117</f>
        <v>0</v>
      </c>
    </row>
    <row r="136" spans="14:17" ht="13.5">
      <c r="N136" s="202" t="s">
        <v>340</v>
      </c>
      <c r="O136" s="199">
        <f>'単位入力'!G118</f>
        <v>0</v>
      </c>
      <c r="P136" s="199">
        <f>'単位入力'!H118</f>
        <v>0</v>
      </c>
      <c r="Q136" s="199">
        <f>'単位入力'!J118</f>
        <v>0</v>
      </c>
    </row>
    <row r="137" spans="14:17" ht="13.5">
      <c r="N137" s="202" t="s">
        <v>341</v>
      </c>
      <c r="O137" s="199">
        <f>'単位入力'!G119</f>
        <v>0</v>
      </c>
      <c r="P137" s="199">
        <f>'単位入力'!H119</f>
        <v>0</v>
      </c>
      <c r="Q137" s="199">
        <f>'単位入力'!J119</f>
        <v>0</v>
      </c>
    </row>
    <row r="138" spans="14:17" ht="13.5">
      <c r="N138" s="202" t="s">
        <v>342</v>
      </c>
      <c r="O138" s="199">
        <f>'単位入力'!G120</f>
        <v>0</v>
      </c>
      <c r="P138" s="199">
        <f>'単位入力'!H120</f>
        <v>0</v>
      </c>
      <c r="Q138" s="199">
        <f>'単位入力'!J120</f>
        <v>0</v>
      </c>
    </row>
    <row r="139" spans="14:17" ht="13.5">
      <c r="N139" s="202" t="s">
        <v>343</v>
      </c>
      <c r="O139" s="199">
        <f>'単位入力'!G121</f>
        <v>0</v>
      </c>
      <c r="P139" s="199">
        <f>'単位入力'!H121</f>
        <v>0</v>
      </c>
      <c r="Q139" s="199">
        <f>'単位入力'!J121</f>
        <v>0</v>
      </c>
    </row>
    <row r="140" spans="14:17" ht="13.5">
      <c r="N140" s="202" t="s">
        <v>344</v>
      </c>
      <c r="O140" s="199">
        <f>'単位入力'!G122</f>
        <v>0</v>
      </c>
      <c r="P140" s="199">
        <f>'単位入力'!H122</f>
        <v>0</v>
      </c>
      <c r="Q140" s="199">
        <f>'単位入力'!J122</f>
        <v>0</v>
      </c>
    </row>
    <row r="141" spans="14:17" ht="13.5">
      <c r="N141" s="202" t="s">
        <v>345</v>
      </c>
      <c r="O141" s="199">
        <f>'単位入力'!G123</f>
        <v>0</v>
      </c>
      <c r="P141" s="199">
        <f>'単位入力'!H123</f>
        <v>0</v>
      </c>
      <c r="Q141" s="199">
        <f>'単位入力'!J123</f>
        <v>0</v>
      </c>
    </row>
    <row r="142" spans="14:17" ht="13.5">
      <c r="N142" s="202" t="s">
        <v>346</v>
      </c>
      <c r="O142" s="199">
        <f>'単位入力'!G124</f>
        <v>0</v>
      </c>
      <c r="P142" s="199">
        <f>'単位入力'!H124</f>
        <v>0</v>
      </c>
      <c r="Q142" s="199">
        <f>'単位入力'!J124</f>
        <v>0</v>
      </c>
    </row>
    <row r="143" spans="14:17" ht="13.5">
      <c r="N143" s="202" t="s">
        <v>347</v>
      </c>
      <c r="O143" s="199">
        <f>'単位入力'!G125</f>
        <v>0</v>
      </c>
      <c r="P143" s="199">
        <f>'単位入力'!H125</f>
        <v>0</v>
      </c>
      <c r="Q143" s="199">
        <f>'単位入力'!J125</f>
        <v>0</v>
      </c>
    </row>
    <row r="144" spans="14:17" ht="13.5">
      <c r="N144" s="202" t="s">
        <v>348</v>
      </c>
      <c r="O144" s="199">
        <f>'単位入力'!G126</f>
        <v>0</v>
      </c>
      <c r="P144" s="199">
        <f>'単位入力'!H126</f>
        <v>0</v>
      </c>
      <c r="Q144" s="199">
        <f>'単位入力'!J126</f>
        <v>0</v>
      </c>
    </row>
    <row r="145" spans="14:17" ht="13.5">
      <c r="N145" s="202" t="s">
        <v>349</v>
      </c>
      <c r="O145" s="199">
        <f>'単位入力'!G127</f>
        <v>0</v>
      </c>
      <c r="P145" s="199">
        <f>'単位入力'!H127</f>
        <v>0</v>
      </c>
      <c r="Q145" s="199">
        <f>'単位入力'!J127</f>
        <v>0</v>
      </c>
    </row>
    <row r="146" spans="14:17" ht="13.5">
      <c r="N146" s="202" t="s">
        <v>350</v>
      </c>
      <c r="O146" s="199">
        <f>'単位入力'!G128</f>
        <v>0</v>
      </c>
      <c r="P146" s="199">
        <f>'単位入力'!H128</f>
        <v>0</v>
      </c>
      <c r="Q146" s="199">
        <f>'単位入力'!J128</f>
        <v>0</v>
      </c>
    </row>
    <row r="147" spans="14:17" ht="13.5">
      <c r="N147" s="202" t="s">
        <v>351</v>
      </c>
      <c r="O147" s="199">
        <f>'単位入力'!G129</f>
        <v>0</v>
      </c>
      <c r="P147" s="199">
        <f>'単位入力'!H129</f>
        <v>0</v>
      </c>
      <c r="Q147" s="199">
        <f>'単位入力'!J129</f>
        <v>0</v>
      </c>
    </row>
    <row r="148" spans="14:17" ht="13.5">
      <c r="N148" s="202" t="s">
        <v>352</v>
      </c>
      <c r="O148" s="199">
        <f>'単位入力'!G130</f>
        <v>0</v>
      </c>
      <c r="P148" s="199">
        <f>'単位入力'!H130</f>
        <v>0</v>
      </c>
      <c r="Q148" s="199">
        <f>'単位入力'!J130</f>
        <v>0</v>
      </c>
    </row>
    <row r="149" spans="14:17" ht="13.5">
      <c r="N149" s="202" t="s">
        <v>353</v>
      </c>
      <c r="O149" s="199">
        <f>'単位入力'!G131</f>
        <v>0</v>
      </c>
      <c r="P149" s="199">
        <f>'単位入力'!H131</f>
        <v>0</v>
      </c>
      <c r="Q149" s="199">
        <f>'単位入力'!J131</f>
        <v>0</v>
      </c>
    </row>
    <row r="150" spans="14:17" ht="13.5">
      <c r="N150" s="202" t="s">
        <v>354</v>
      </c>
      <c r="O150" s="199">
        <f>'単位入力'!G132</f>
        <v>0</v>
      </c>
      <c r="P150" s="199">
        <f>'単位入力'!H132</f>
        <v>0</v>
      </c>
      <c r="Q150" s="199">
        <f>'単位入力'!J132</f>
        <v>0</v>
      </c>
    </row>
    <row r="151" spans="14:17" ht="13.5">
      <c r="N151" s="202" t="s">
        <v>355</v>
      </c>
      <c r="O151" s="199">
        <f>'単位入力'!G133</f>
        <v>0</v>
      </c>
      <c r="P151" s="199">
        <f>'単位入力'!H133</f>
        <v>0</v>
      </c>
      <c r="Q151" s="199">
        <f>'単位入力'!J133</f>
        <v>0</v>
      </c>
    </row>
    <row r="152" spans="14:17" ht="13.5">
      <c r="N152" s="202" t="s">
        <v>356</v>
      </c>
      <c r="O152" s="199">
        <f>'単位入力'!G134</f>
        <v>0</v>
      </c>
      <c r="P152" s="199">
        <f>'単位入力'!H134</f>
        <v>0</v>
      </c>
      <c r="Q152" s="199">
        <f>'単位入力'!J134</f>
        <v>0</v>
      </c>
    </row>
    <row r="153" spans="14:17" ht="13.5">
      <c r="N153" s="202" t="s">
        <v>637</v>
      </c>
      <c r="O153" s="199">
        <f>'単位入力'!G135</f>
        <v>0</v>
      </c>
      <c r="P153" s="199">
        <f>'単位入力'!H135</f>
        <v>0</v>
      </c>
      <c r="Q153" s="199">
        <f>'単位入力'!J135</f>
        <v>0</v>
      </c>
    </row>
    <row r="154" spans="14:17" ht="13.5">
      <c r="N154" s="202" t="s">
        <v>661</v>
      </c>
      <c r="O154" s="199">
        <f>'単位入力'!G136</f>
        <v>0</v>
      </c>
      <c r="P154" s="199">
        <f>'単位入力'!H136</f>
        <v>0</v>
      </c>
      <c r="Q154" s="199">
        <f>'単位入力'!J136</f>
        <v>0</v>
      </c>
    </row>
    <row r="155" spans="14:17" ht="13.5">
      <c r="N155" s="202" t="s">
        <v>357</v>
      </c>
      <c r="O155" s="199">
        <f>'単位入力'!G137</f>
        <v>0</v>
      </c>
      <c r="P155" s="199">
        <f>'単位入力'!H137</f>
        <v>0</v>
      </c>
      <c r="Q155" s="199">
        <f>'単位入力'!J137</f>
        <v>0</v>
      </c>
    </row>
    <row r="156" spans="14:17" ht="13.5">
      <c r="N156" s="202" t="s">
        <v>358</v>
      </c>
      <c r="O156" s="199">
        <f>'単位入力'!G138</f>
        <v>0</v>
      </c>
      <c r="P156" s="199">
        <f>'単位入力'!H138</f>
        <v>0</v>
      </c>
      <c r="Q156" s="199">
        <f>'単位入力'!J138</f>
        <v>0</v>
      </c>
    </row>
    <row r="157" spans="14:17" ht="13.5">
      <c r="N157" s="202" t="s">
        <v>359</v>
      </c>
      <c r="O157" s="199">
        <f>'単位入力'!G139</f>
        <v>0</v>
      </c>
      <c r="P157" s="199">
        <f>'単位入力'!H139</f>
        <v>0</v>
      </c>
      <c r="Q157" s="199">
        <f>'単位入力'!J139</f>
        <v>0</v>
      </c>
    </row>
    <row r="158" spans="14:17" ht="13.5">
      <c r="N158" s="202" t="s">
        <v>463</v>
      </c>
      <c r="O158" s="199">
        <f>'単位入力'!G140</f>
        <v>0</v>
      </c>
      <c r="P158" s="199">
        <f>'単位入力'!H140</f>
        <v>0</v>
      </c>
      <c r="Q158" s="199">
        <f>'単位入力'!J140</f>
        <v>0</v>
      </c>
    </row>
    <row r="159" spans="14:17" ht="13.5">
      <c r="N159" s="202" t="s">
        <v>360</v>
      </c>
      <c r="O159" s="199">
        <f>'単位入力'!G141</f>
        <v>0</v>
      </c>
      <c r="P159" s="199">
        <f>'単位入力'!H141</f>
        <v>0</v>
      </c>
      <c r="Q159" s="199">
        <f>'単位入力'!J141</f>
        <v>0</v>
      </c>
    </row>
    <row r="160" spans="14:17" ht="13.5">
      <c r="N160" s="202" t="s">
        <v>361</v>
      </c>
      <c r="O160" s="199">
        <f>'単位入力'!G142</f>
        <v>0</v>
      </c>
      <c r="P160" s="199">
        <f>'単位入力'!H142</f>
        <v>0</v>
      </c>
      <c r="Q160" s="199">
        <f>'単位入力'!J142</f>
        <v>0</v>
      </c>
    </row>
    <row r="161" spans="14:17" ht="13.5">
      <c r="N161" s="202" t="s">
        <v>362</v>
      </c>
      <c r="O161" s="199">
        <f>'単位入力'!G143</f>
        <v>0</v>
      </c>
      <c r="P161" s="199">
        <f>'単位入力'!H143</f>
        <v>0</v>
      </c>
      <c r="Q161" s="199">
        <f>'単位入力'!J143</f>
        <v>0</v>
      </c>
    </row>
    <row r="162" spans="14:17" ht="13.5">
      <c r="N162" s="202" t="s">
        <v>363</v>
      </c>
      <c r="O162" s="199">
        <f>'単位入力'!G144</f>
        <v>0</v>
      </c>
      <c r="P162" s="199">
        <f>'単位入力'!H144</f>
        <v>0</v>
      </c>
      <c r="Q162" s="199">
        <f>'単位入力'!J144</f>
        <v>0</v>
      </c>
    </row>
    <row r="163" spans="14:17" ht="13.5">
      <c r="N163" s="202" t="s">
        <v>516</v>
      </c>
      <c r="O163" s="199">
        <f>'単位入力'!G145</f>
        <v>0</v>
      </c>
      <c r="P163" s="199">
        <f>'単位入力'!H145</f>
        <v>0</v>
      </c>
      <c r="Q163" s="199">
        <f>'単位入力'!J145</f>
        <v>0</v>
      </c>
    </row>
    <row r="164" spans="14:17" ht="13.5">
      <c r="N164" s="202" t="s">
        <v>517</v>
      </c>
      <c r="O164" s="199">
        <f>'単位入力'!G146</f>
        <v>0</v>
      </c>
      <c r="P164" s="199">
        <f>'単位入力'!H146</f>
        <v>0</v>
      </c>
      <c r="Q164" s="199">
        <f>'単位入力'!J146</f>
        <v>0</v>
      </c>
    </row>
    <row r="165" spans="14:17" ht="13.5">
      <c r="N165" s="202" t="s">
        <v>518</v>
      </c>
      <c r="O165" s="199">
        <f>'単位入力'!G147</f>
        <v>0</v>
      </c>
      <c r="P165" s="199">
        <f>'単位入力'!H147</f>
        <v>0</v>
      </c>
      <c r="Q165" s="199">
        <f>'単位入力'!J147</f>
        <v>0</v>
      </c>
    </row>
    <row r="166" spans="14:17" ht="13.5">
      <c r="N166" s="202" t="s">
        <v>519</v>
      </c>
      <c r="O166" s="199">
        <f>'単位入力'!G148</f>
        <v>0</v>
      </c>
      <c r="P166" s="199">
        <f>'単位入力'!H148</f>
        <v>0</v>
      </c>
      <c r="Q166" s="199">
        <f>'単位入力'!J148</f>
        <v>0</v>
      </c>
    </row>
    <row r="167" spans="14:17" ht="13.5">
      <c r="N167" s="202" t="s">
        <v>520</v>
      </c>
      <c r="O167" s="199">
        <f>'単位入力'!G149</f>
        <v>0</v>
      </c>
      <c r="P167" s="199">
        <f>'単位入力'!H149</f>
        <v>0</v>
      </c>
      <c r="Q167" s="199">
        <f>'単位入力'!J149</f>
        <v>0</v>
      </c>
    </row>
    <row r="168" spans="14:17" ht="13.5">
      <c r="N168" s="202" t="s">
        <v>622</v>
      </c>
      <c r="O168" s="199">
        <f>'単位入力'!G150</f>
        <v>0</v>
      </c>
      <c r="P168" s="199">
        <f>'単位入力'!H150</f>
        <v>0</v>
      </c>
      <c r="Q168" s="199">
        <f>'単位入力'!J150</f>
        <v>0</v>
      </c>
    </row>
    <row r="169" spans="14:17" ht="13.5">
      <c r="N169" s="202" t="s">
        <v>521</v>
      </c>
      <c r="O169" s="199">
        <f>'単位入力'!G151</f>
        <v>0</v>
      </c>
      <c r="P169" s="199">
        <f>'単位入力'!H151</f>
        <v>0</v>
      </c>
      <c r="Q169" s="199">
        <f>'単位入力'!J151</f>
        <v>0</v>
      </c>
    </row>
    <row r="170" spans="14:17" ht="13.5">
      <c r="N170" s="202" t="s">
        <v>522</v>
      </c>
      <c r="O170" s="199">
        <f>'単位入力'!G152</f>
        <v>0</v>
      </c>
      <c r="P170" s="199">
        <f>'単位入力'!H152</f>
        <v>0</v>
      </c>
      <c r="Q170" s="199">
        <f>'単位入力'!J152</f>
        <v>0</v>
      </c>
    </row>
    <row r="171" spans="14:17" ht="13.5">
      <c r="N171" s="202" t="s">
        <v>523</v>
      </c>
      <c r="O171" s="199">
        <f>'単位入力'!G153</f>
        <v>0</v>
      </c>
      <c r="P171" s="199">
        <f>'単位入力'!H153</f>
        <v>0</v>
      </c>
      <c r="Q171" s="199">
        <f>'単位入力'!J153</f>
        <v>0</v>
      </c>
    </row>
    <row r="172" spans="14:17" ht="13.5">
      <c r="N172" s="202" t="s">
        <v>623</v>
      </c>
      <c r="O172" s="199">
        <f>'単位入力'!G154</f>
        <v>0</v>
      </c>
      <c r="P172" s="199">
        <f>'単位入力'!H154</f>
        <v>0</v>
      </c>
      <c r="Q172" s="199">
        <f>'単位入力'!J154</f>
        <v>0</v>
      </c>
    </row>
    <row r="173" spans="14:17" ht="13.5">
      <c r="N173" s="202" t="s">
        <v>625</v>
      </c>
      <c r="O173" s="199">
        <f>'単位入力'!G155</f>
        <v>0</v>
      </c>
      <c r="P173" s="199">
        <f>'単位入力'!H155</f>
        <v>0</v>
      </c>
      <c r="Q173" s="199">
        <f>'単位入力'!J155</f>
        <v>0</v>
      </c>
    </row>
    <row r="174" spans="14:17" ht="13.5">
      <c r="N174" s="202" t="s">
        <v>524</v>
      </c>
      <c r="O174" s="199">
        <f>'単位入力'!G156</f>
        <v>0</v>
      </c>
      <c r="P174" s="199">
        <f>'単位入力'!H156</f>
        <v>0</v>
      </c>
      <c r="Q174" s="199">
        <f>'単位入力'!J156</f>
        <v>0</v>
      </c>
    </row>
    <row r="175" spans="14:17" ht="13.5">
      <c r="N175" s="202" t="s">
        <v>525</v>
      </c>
      <c r="O175" s="199">
        <f>'単位入力'!G157</f>
        <v>0</v>
      </c>
      <c r="P175" s="199">
        <f>'単位入力'!H157</f>
        <v>0</v>
      </c>
      <c r="Q175" s="199">
        <f>'単位入力'!J157</f>
        <v>0</v>
      </c>
    </row>
    <row r="176" spans="14:17" ht="13.5">
      <c r="N176" s="202" t="s">
        <v>526</v>
      </c>
      <c r="O176" s="199">
        <f>'単位入力'!G158</f>
        <v>0</v>
      </c>
      <c r="P176" s="199">
        <f>'単位入力'!H158</f>
        <v>0</v>
      </c>
      <c r="Q176" s="199">
        <f>'単位入力'!J158</f>
        <v>0</v>
      </c>
    </row>
    <row r="177" spans="14:17" ht="13.5">
      <c r="N177" s="202" t="s">
        <v>527</v>
      </c>
      <c r="O177" s="199">
        <f>'単位入力'!G159</f>
        <v>0</v>
      </c>
      <c r="P177" s="199">
        <f>'単位入力'!H159</f>
        <v>0</v>
      </c>
      <c r="Q177" s="199">
        <f>'単位入力'!J159</f>
        <v>0</v>
      </c>
    </row>
    <row r="178" spans="14:17" ht="13.5">
      <c r="N178" s="202" t="s">
        <v>528</v>
      </c>
      <c r="O178" s="199">
        <f>'単位入力'!G160</f>
        <v>0</v>
      </c>
      <c r="P178" s="199">
        <f>'単位入力'!H160</f>
        <v>0</v>
      </c>
      <c r="Q178" s="199">
        <f>'単位入力'!J160</f>
        <v>0</v>
      </c>
    </row>
    <row r="179" spans="14:17" ht="13.5">
      <c r="N179" s="202" t="s">
        <v>529</v>
      </c>
      <c r="O179" s="199">
        <f>'単位入力'!G161</f>
        <v>0</v>
      </c>
      <c r="P179" s="199">
        <f>'単位入力'!H161</f>
        <v>0</v>
      </c>
      <c r="Q179" s="199">
        <f>'単位入力'!J161</f>
        <v>0</v>
      </c>
    </row>
    <row r="180" spans="14:17" ht="13.5">
      <c r="N180" s="202" t="s">
        <v>530</v>
      </c>
      <c r="O180" s="199">
        <f>'単位入力'!G162</f>
        <v>0</v>
      </c>
      <c r="P180" s="199">
        <f>'単位入力'!H162</f>
        <v>0</v>
      </c>
      <c r="Q180" s="199">
        <f>'単位入力'!J162</f>
        <v>0</v>
      </c>
    </row>
    <row r="181" spans="14:17" ht="13.5">
      <c r="N181" s="202" t="s">
        <v>531</v>
      </c>
      <c r="O181" s="199">
        <f>'単位入力'!G163</f>
        <v>0</v>
      </c>
      <c r="P181" s="199">
        <f>'単位入力'!H163</f>
        <v>0</v>
      </c>
      <c r="Q181" s="199">
        <f>'単位入力'!J163</f>
        <v>0</v>
      </c>
    </row>
    <row r="182" spans="14:17" ht="13.5">
      <c r="N182" s="202" t="s">
        <v>532</v>
      </c>
      <c r="O182" s="199">
        <f>'単位入力'!G164</f>
        <v>0</v>
      </c>
      <c r="P182" s="199">
        <f>'単位入力'!H164</f>
        <v>0</v>
      </c>
      <c r="Q182" s="199">
        <f>'単位入力'!J164</f>
        <v>0</v>
      </c>
    </row>
    <row r="183" spans="14:17" ht="13.5">
      <c r="N183" s="202" t="s">
        <v>533</v>
      </c>
      <c r="O183" s="199">
        <f>'単位入力'!G165</f>
        <v>0</v>
      </c>
      <c r="P183" s="199">
        <f>'単位入力'!H165</f>
        <v>0</v>
      </c>
      <c r="Q183" s="199">
        <f>'単位入力'!J165</f>
        <v>0</v>
      </c>
    </row>
    <row r="184" spans="14:17" ht="13.5">
      <c r="N184" s="202" t="s">
        <v>534</v>
      </c>
      <c r="O184" s="199">
        <f>'単位入力'!G166</f>
        <v>0</v>
      </c>
      <c r="P184" s="199">
        <f>'単位入力'!H166</f>
        <v>0</v>
      </c>
      <c r="Q184" s="199">
        <f>'単位入力'!J166</f>
        <v>0</v>
      </c>
    </row>
    <row r="185" ht="13.5">
      <c r="N185" s="201" t="s">
        <v>121</v>
      </c>
    </row>
    <row r="186" spans="14:17" ht="13.5">
      <c r="N186" s="202" t="s">
        <v>144</v>
      </c>
      <c r="O186" s="199">
        <f>'単位入力'!G168</f>
        <v>0</v>
      </c>
      <c r="P186" s="199">
        <f>'単位入力'!H168</f>
        <v>0</v>
      </c>
      <c r="Q186" s="199">
        <f>'単位入力'!J168</f>
        <v>0</v>
      </c>
    </row>
    <row r="187" spans="14:17" ht="13.5">
      <c r="N187" s="202" t="s">
        <v>535</v>
      </c>
      <c r="O187" s="199">
        <f>'単位入力'!G169</f>
        <v>0</v>
      </c>
      <c r="P187" s="199">
        <f>'単位入力'!H169</f>
        <v>0</v>
      </c>
      <c r="Q187" s="199">
        <f>'単位入力'!J169</f>
        <v>0</v>
      </c>
    </row>
    <row r="188" spans="14:17" ht="13.5">
      <c r="N188" s="202" t="s">
        <v>536</v>
      </c>
      <c r="O188" s="199">
        <f>'単位入力'!G170</f>
        <v>0</v>
      </c>
      <c r="P188" s="199">
        <f>'単位入力'!H170</f>
        <v>0</v>
      </c>
      <c r="Q188" s="199">
        <f>'単位入力'!J170</f>
        <v>0</v>
      </c>
    </row>
    <row r="189" spans="14:17" ht="13.5">
      <c r="N189" s="202" t="s">
        <v>537</v>
      </c>
      <c r="O189" s="199">
        <f>'単位入力'!G171</f>
        <v>0</v>
      </c>
      <c r="P189" s="199">
        <f>'単位入力'!H171</f>
        <v>0</v>
      </c>
      <c r="Q189" s="199">
        <f>'単位入力'!J171</f>
        <v>0</v>
      </c>
    </row>
    <row r="190" spans="14:17" ht="13.5">
      <c r="N190" s="202" t="s">
        <v>538</v>
      </c>
      <c r="O190" s="199">
        <f>'単位入力'!G172</f>
        <v>0</v>
      </c>
      <c r="P190" s="199">
        <f>'単位入力'!H172</f>
        <v>0</v>
      </c>
      <c r="Q190" s="199">
        <f>'単位入力'!J172</f>
        <v>0</v>
      </c>
    </row>
    <row r="191" spans="14:17" ht="13.5">
      <c r="N191" s="202" t="s">
        <v>539</v>
      </c>
      <c r="O191" s="199">
        <f>'単位入力'!G173</f>
        <v>0</v>
      </c>
      <c r="P191" s="199">
        <f>'単位入力'!H173</f>
        <v>0</v>
      </c>
      <c r="Q191" s="199">
        <f>'単位入力'!J173</f>
        <v>0</v>
      </c>
    </row>
    <row r="192" spans="14:17" ht="13.5">
      <c r="N192" s="202" t="s">
        <v>540</v>
      </c>
      <c r="O192" s="199">
        <f>'単位入力'!G174</f>
        <v>0</v>
      </c>
      <c r="P192" s="199">
        <f>'単位入力'!H174</f>
        <v>0</v>
      </c>
      <c r="Q192" s="199">
        <f>'単位入力'!J174</f>
        <v>0</v>
      </c>
    </row>
    <row r="193" spans="14:17" ht="13.5">
      <c r="N193" s="202" t="s">
        <v>541</v>
      </c>
      <c r="O193" s="199">
        <f>'単位入力'!G175</f>
        <v>0</v>
      </c>
      <c r="P193" s="199">
        <f>'単位入力'!H175</f>
        <v>0</v>
      </c>
      <c r="Q193" s="199">
        <f>'単位入力'!J175</f>
        <v>0</v>
      </c>
    </row>
    <row r="194" spans="14:17" ht="13.5">
      <c r="N194" s="202" t="s">
        <v>542</v>
      </c>
      <c r="O194" s="199">
        <f>'単位入力'!G176</f>
        <v>0</v>
      </c>
      <c r="P194" s="199">
        <f>'単位入力'!H176</f>
        <v>0</v>
      </c>
      <c r="Q194" s="199">
        <f>'単位入力'!J176</f>
        <v>0</v>
      </c>
    </row>
    <row r="195" spans="14:17" ht="13.5">
      <c r="N195" s="202" t="s">
        <v>378</v>
      </c>
      <c r="O195" s="199">
        <f>'単位入力'!G177</f>
        <v>0</v>
      </c>
      <c r="P195" s="199">
        <f>'単位入力'!H177</f>
        <v>0</v>
      </c>
      <c r="Q195" s="199">
        <f>'単位入力'!J177</f>
        <v>0</v>
      </c>
    </row>
    <row r="196" spans="14:17" ht="13.5">
      <c r="N196" s="202" t="s">
        <v>379</v>
      </c>
      <c r="O196" s="199">
        <f>'単位入力'!G178</f>
        <v>0</v>
      </c>
      <c r="P196" s="199">
        <f>'単位入力'!H178</f>
        <v>0</v>
      </c>
      <c r="Q196" s="199">
        <f>'単位入力'!J178</f>
        <v>0</v>
      </c>
    </row>
    <row r="197" spans="14:17" ht="13.5">
      <c r="N197" s="202" t="s">
        <v>380</v>
      </c>
      <c r="O197" s="199">
        <f>'単位入力'!G179</f>
        <v>0</v>
      </c>
      <c r="P197" s="199">
        <f>'単位入力'!H179</f>
        <v>0</v>
      </c>
      <c r="Q197" s="199">
        <f>'単位入力'!J179</f>
        <v>0</v>
      </c>
    </row>
    <row r="198" spans="14:17" ht="13.5">
      <c r="N198" s="202" t="s">
        <v>9</v>
      </c>
      <c r="O198" s="199">
        <f>'単位入力'!G180</f>
        <v>0</v>
      </c>
      <c r="P198" s="199">
        <f>'単位入力'!H180</f>
        <v>0</v>
      </c>
      <c r="Q198" s="199">
        <f>'単位入力'!J180</f>
        <v>0</v>
      </c>
    </row>
    <row r="199" spans="14:17" ht="13.5">
      <c r="N199" s="202" t="s">
        <v>381</v>
      </c>
      <c r="O199" s="199">
        <f>'単位入力'!G181</f>
        <v>0</v>
      </c>
      <c r="P199" s="199">
        <f>'単位入力'!H181</f>
        <v>0</v>
      </c>
      <c r="Q199" s="199">
        <f>'単位入力'!J181</f>
        <v>0</v>
      </c>
    </row>
    <row r="200" spans="14:17" ht="13.5">
      <c r="N200" s="202" t="s">
        <v>382</v>
      </c>
      <c r="O200" s="199">
        <f>'単位入力'!G182</f>
        <v>0</v>
      </c>
      <c r="P200" s="199">
        <f>'単位入力'!H182</f>
        <v>0</v>
      </c>
      <c r="Q200" s="199">
        <f>'単位入力'!J182</f>
        <v>0</v>
      </c>
    </row>
    <row r="201" ht="13.5">
      <c r="N201" s="201" t="s">
        <v>124</v>
      </c>
    </row>
    <row r="202" spans="14:17" ht="13.5">
      <c r="N202" s="202" t="s">
        <v>383</v>
      </c>
      <c r="O202" s="199">
        <f>'単位入力'!G184</f>
        <v>0</v>
      </c>
      <c r="P202" s="199">
        <f>'単位入力'!H184</f>
        <v>0</v>
      </c>
      <c r="Q202" s="199">
        <f>'単位入力'!J184</f>
        <v>0</v>
      </c>
    </row>
    <row r="203" spans="14:17" ht="13.5">
      <c r="N203" s="202" t="s">
        <v>556</v>
      </c>
      <c r="O203" s="199">
        <f>'単位入力'!G185</f>
        <v>0</v>
      </c>
      <c r="P203" s="199">
        <f>'単位入力'!H185</f>
        <v>0</v>
      </c>
      <c r="Q203" s="199">
        <f>'単位入力'!J185</f>
        <v>0</v>
      </c>
    </row>
    <row r="204" spans="14:17" ht="13.5">
      <c r="N204" s="202" t="s">
        <v>385</v>
      </c>
      <c r="O204" s="199">
        <f>'単位入力'!G186</f>
        <v>0</v>
      </c>
      <c r="P204" s="199">
        <f>'単位入力'!H186</f>
        <v>0</v>
      </c>
      <c r="Q204" s="199">
        <f>'単位入力'!J186</f>
        <v>0</v>
      </c>
    </row>
    <row r="205" spans="14:17" ht="13.5">
      <c r="N205" s="202" t="s">
        <v>386</v>
      </c>
      <c r="O205" s="199">
        <f>'単位入力'!G187</f>
        <v>0</v>
      </c>
      <c r="P205" s="199">
        <f>'単位入力'!H187</f>
        <v>0</v>
      </c>
      <c r="Q205" s="199">
        <f>'単位入力'!J187</f>
        <v>0</v>
      </c>
    </row>
    <row r="206" spans="14:17" ht="13.5">
      <c r="N206" s="202" t="s">
        <v>387</v>
      </c>
      <c r="O206" s="199">
        <f>'単位入力'!G188</f>
        <v>0</v>
      </c>
      <c r="P206" s="199">
        <f>'単位入力'!H188</f>
        <v>0</v>
      </c>
      <c r="Q206" s="199">
        <f>'単位入力'!J188</f>
        <v>0</v>
      </c>
    </row>
    <row r="207" spans="14:17" ht="13.5">
      <c r="N207" s="202" t="s">
        <v>388</v>
      </c>
      <c r="O207" s="199">
        <f>'単位入力'!G189</f>
        <v>0</v>
      </c>
      <c r="P207" s="199">
        <f>'単位入力'!H189</f>
        <v>0</v>
      </c>
      <c r="Q207" s="199">
        <f>'単位入力'!J189</f>
        <v>0</v>
      </c>
    </row>
    <row r="208" ht="13.5">
      <c r="N208" s="203" t="s">
        <v>10</v>
      </c>
    </row>
    <row r="209" ht="13.5">
      <c r="N209" s="204"/>
    </row>
    <row r="210" ht="13.5">
      <c r="N210" s="204"/>
    </row>
    <row r="211" ht="13.5">
      <c r="N211" s="204"/>
    </row>
    <row r="212" ht="13.5">
      <c r="N212" s="204"/>
    </row>
    <row r="213" ht="13.5">
      <c r="N213" s="204"/>
    </row>
    <row r="214" ht="13.5">
      <c r="N214" s="204"/>
    </row>
    <row r="215" ht="13.5">
      <c r="N215" s="205"/>
    </row>
    <row r="216" ht="13.5">
      <c r="N216" s="204"/>
    </row>
    <row r="217" ht="13.5">
      <c r="N217" s="204"/>
    </row>
    <row r="218" ht="13.5">
      <c r="N218" s="204"/>
    </row>
    <row r="219" ht="13.5">
      <c r="N219" s="204"/>
    </row>
    <row r="220" ht="13.5">
      <c r="N220" s="204"/>
    </row>
    <row r="221" ht="13.5">
      <c r="N221" s="204"/>
    </row>
    <row r="222" ht="13.5">
      <c r="N222" s="206"/>
    </row>
  </sheetData>
  <sheetProtection sheet="1" selectLockedCells="1"/>
  <mergeCells count="1">
    <mergeCell ref="A1:B1"/>
  </mergeCells>
  <conditionalFormatting sqref="N24:N56 N58:N61 N63:N70 N72:N77 N79:N97 N99:N127 N129:N184 N186:N200 N202:N207">
    <cfRule type="expression" priority="10" dxfId="1" stopIfTrue="1">
      <formula>$G24=1</formula>
    </cfRule>
    <cfRule type="expression" priority="11" dxfId="11" stopIfTrue="1">
      <formula>$B24="○"</formula>
    </cfRule>
    <cfRule type="expression" priority="12" dxfId="10" stopIfTrue="1">
      <formula>$B24="△"</formula>
    </cfRule>
  </conditionalFormatting>
  <conditionalFormatting sqref="B24:B26 B33:B37 B50:B51 B54 B81:B88 F81:F83 D76:D77 H81:H84 H76:H77 D24 F24 H24:H25 H28 D28:D30 B40 B43:B47 D50 F50 H50 H54:H55 F54:F56 D58:D61 F58:F61 H58 B63 F63:F66 B68 H68 H73 F73:F74 B73 B76 D81:D87 D90 H90:H91 D33:D38 D40:D41 D43:D45 D54:D55 D68:D69 F68:F71 F76:F79 F90:F92 D63:D65">
    <cfRule type="expression" priority="13" dxfId="1" stopIfTrue="1">
      <formula>C24=2</formula>
    </cfRule>
    <cfRule type="expression" priority="14" dxfId="0" stopIfTrue="1">
      <formula>C24=1</formula>
    </cfRule>
  </conditionalFormatting>
  <conditionalFormatting sqref="H85">
    <cfRule type="expression" priority="7" dxfId="1" stopIfTrue="1">
      <formula>I85=2</formula>
    </cfRule>
    <cfRule type="expression" priority="8" dxfId="0" stopIfTrue="1">
      <formula>I85=1</formula>
    </cfRule>
  </conditionalFormatting>
  <conditionalFormatting sqref="H59 H56">
    <cfRule type="expression" priority="5" dxfId="1" stopIfTrue="1">
      <formula>I56=2</formula>
    </cfRule>
    <cfRule type="expression" priority="6" dxfId="0" stopIfTrue="1">
      <formula>I56=1</formula>
    </cfRule>
  </conditionalFormatting>
  <conditionalFormatting sqref="B64">
    <cfRule type="expression" priority="3" dxfId="1" stopIfTrue="1">
      <formula>C64=2</formula>
    </cfRule>
    <cfRule type="expression" priority="4" dxfId="0" stopIfTrue="1">
      <formula>C64=1</formula>
    </cfRule>
  </conditionalFormatting>
  <conditionalFormatting sqref="F25">
    <cfRule type="expression" priority="1" dxfId="1" stopIfTrue="1">
      <formula>G25=2</formula>
    </cfRule>
    <cfRule type="expression" priority="2" dxfId="0" stopIfTrue="1">
      <formula>G25=1</formula>
    </cfRule>
  </conditionalFormatting>
  <printOptions/>
  <pageMargins left="0.787" right="0.787" top="0.984" bottom="0.984" header="0.512" footer="0.512"/>
  <pageSetup horizontalDpi="300" verticalDpi="300" orientation="portrait" paperSize="9"/>
  <headerFooter alignWithMargins="0">
    <oddFooter>&amp;R2006年度　明治大学理工学部機械工学科</oddFooter>
  </headerFooter>
  <rowBreaks count="1" manualBreakCount="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小林</Manager>
  <Company>明治大学　理工学部　機械工学科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機械工学科　学習達成度　チェックシート</dc:title>
  <dc:subject>2005年度以降入学生用 2009春</dc:subject>
  <dc:creator>小林</dc:creator>
  <cp:keywords/>
  <dc:description/>
  <cp:lastModifiedBy>shiiba</cp:lastModifiedBy>
  <cp:lastPrinted>2017-01-25T01:16:44Z</cp:lastPrinted>
  <dcterms:created xsi:type="dcterms:W3CDTF">2004-01-19T01:55:31Z</dcterms:created>
  <dcterms:modified xsi:type="dcterms:W3CDTF">2017-01-28T03:02:56Z</dcterms:modified>
  <cp:category/>
  <cp:version/>
  <cp:contentType/>
  <cp:contentStatus/>
</cp:coreProperties>
</file>